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-15" windowWidth="12120" windowHeight="9120"/>
  </bookViews>
  <sheets>
    <sheet name="P134" sheetId="4" r:id="rId1"/>
    <sheet name="Sheet1" sheetId="1" state="hidden" r:id="rId2"/>
  </sheets>
  <definedNames>
    <definedName name="_xlnm.Print_Area" localSheetId="0">'P134'!$A$1:$X$48</definedName>
    <definedName name="_xlnm.Print_Area" localSheetId="1">Sheet1!$B$1:$T$61</definedName>
  </definedNames>
  <calcPr calcId="125725"/>
</workbook>
</file>

<file path=xl/calcChain.xml><?xml version="1.0" encoding="utf-8"?>
<calcChain xmlns="http://schemas.openxmlformats.org/spreadsheetml/2006/main">
  <c r="U11" i="4"/>
  <c r="V11"/>
  <c r="U12"/>
  <c r="V12"/>
  <c r="U13"/>
  <c r="V13"/>
  <c r="U14"/>
  <c r="V14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2"/>
  <c r="V32"/>
  <c r="U33"/>
  <c r="V33"/>
  <c r="U34"/>
  <c r="V34"/>
  <c r="U35"/>
  <c r="V35"/>
  <c r="U36"/>
  <c r="V36"/>
  <c r="U37"/>
  <c r="V37"/>
  <c r="V10"/>
  <c r="U10"/>
  <c r="V9"/>
  <c r="U9"/>
  <c r="V8"/>
  <c r="U8"/>
  <c r="R14"/>
  <c r="R39" s="1"/>
  <c r="N14"/>
  <c r="M14"/>
  <c r="M39" s="1"/>
  <c r="J14"/>
  <c r="J39" s="1"/>
  <c r="I14"/>
  <c r="I39" s="1"/>
  <c r="F14"/>
  <c r="F39" s="1"/>
  <c r="E14"/>
  <c r="E39" s="1"/>
  <c r="Q39"/>
  <c r="N39"/>
  <c r="W37"/>
  <c r="T37"/>
  <c r="X37" s="1"/>
  <c r="W36"/>
  <c r="T36"/>
  <c r="X36" s="1"/>
  <c r="W35"/>
  <c r="T35"/>
  <c r="X35" s="1"/>
  <c r="W34"/>
  <c r="T34"/>
  <c r="X34" s="1"/>
  <c r="W33"/>
  <c r="T33"/>
  <c r="X33" s="1"/>
  <c r="W32"/>
  <c r="T32"/>
  <c r="X32" s="1"/>
  <c r="W30"/>
  <c r="T30"/>
  <c r="X30" s="1"/>
  <c r="W29"/>
  <c r="T29"/>
  <c r="X29" s="1"/>
  <c r="W28"/>
  <c r="T28"/>
  <c r="X28" s="1"/>
  <c r="W27"/>
  <c r="T27"/>
  <c r="X27" s="1"/>
  <c r="W26"/>
  <c r="T26"/>
  <c r="X26" s="1"/>
  <c r="W25"/>
  <c r="T25"/>
  <c r="X25" s="1"/>
  <c r="W24"/>
  <c r="T24"/>
  <c r="X24" s="1"/>
  <c r="W23"/>
  <c r="T23"/>
  <c r="X23" s="1"/>
  <c r="W22"/>
  <c r="T22"/>
  <c r="X22" s="1"/>
  <c r="W21"/>
  <c r="T21"/>
  <c r="X21" s="1"/>
  <c r="W20"/>
  <c r="T20"/>
  <c r="X20" s="1"/>
  <c r="W19"/>
  <c r="T19"/>
  <c r="X19" s="1"/>
  <c r="W18"/>
  <c r="T18"/>
  <c r="X18" s="1"/>
  <c r="W17"/>
  <c r="T17"/>
  <c r="X17" s="1"/>
  <c r="W16"/>
  <c r="T16"/>
  <c r="X16" s="1"/>
  <c r="S14"/>
  <c r="S39" s="1"/>
  <c r="P14"/>
  <c r="P39" s="1"/>
  <c r="O14"/>
  <c r="O39" s="1"/>
  <c r="L14"/>
  <c r="L39" s="1"/>
  <c r="K14"/>
  <c r="K39" s="1"/>
  <c r="H14"/>
  <c r="H39" s="1"/>
  <c r="G14"/>
  <c r="G39" s="1"/>
  <c r="D14"/>
  <c r="D39" s="1"/>
  <c r="W13"/>
  <c r="T13"/>
  <c r="X13" s="1"/>
  <c r="W12"/>
  <c r="T12"/>
  <c r="X12" s="1"/>
  <c r="W11"/>
  <c r="T11"/>
  <c r="X11" s="1"/>
  <c r="W10"/>
  <c r="T10"/>
  <c r="X10" s="1"/>
  <c r="W9"/>
  <c r="T9"/>
  <c r="X9" s="1"/>
  <c r="W8"/>
  <c r="T8"/>
  <c r="R55" i="1"/>
  <c r="R20"/>
  <c r="R23"/>
  <c r="R14"/>
  <c r="R51"/>
  <c r="R10"/>
  <c r="R12"/>
  <c r="R18"/>
  <c r="I25"/>
  <c r="I56"/>
  <c r="F25"/>
  <c r="F56"/>
  <c r="L25"/>
  <c r="O25"/>
  <c r="R45"/>
  <c r="R43"/>
  <c r="R47"/>
  <c r="R49"/>
  <c r="R53"/>
  <c r="O56"/>
  <c r="L56"/>
  <c r="E25"/>
  <c r="H25"/>
  <c r="Q10"/>
  <c r="Q12"/>
  <c r="T12"/>
  <c r="Q14"/>
  <c r="T14"/>
  <c r="Q18"/>
  <c r="T18"/>
  <c r="Q20"/>
  <c r="T20"/>
  <c r="Q23"/>
  <c r="T23"/>
  <c r="K25"/>
  <c r="N25"/>
  <c r="N56"/>
  <c r="Q43"/>
  <c r="T43"/>
  <c r="Q45"/>
  <c r="T45"/>
  <c r="Q47"/>
  <c r="T47"/>
  <c r="Q49"/>
  <c r="Q51"/>
  <c r="Q53"/>
  <c r="Q55"/>
  <c r="K56"/>
  <c r="H56"/>
  <c r="E56"/>
  <c r="T55"/>
  <c r="T53"/>
  <c r="T51"/>
  <c r="Q41"/>
  <c r="T41"/>
  <c r="R41"/>
  <c r="Q40"/>
  <c r="T40"/>
  <c r="R40"/>
  <c r="Q39"/>
  <c r="T39"/>
  <c r="R39"/>
  <c r="Q38"/>
  <c r="T38"/>
  <c r="R38"/>
  <c r="Q37"/>
  <c r="T37"/>
  <c r="R37"/>
  <c r="Q36"/>
  <c r="T36"/>
  <c r="R36"/>
  <c r="Q35"/>
  <c r="T35"/>
  <c r="R35"/>
  <c r="Q34"/>
  <c r="T34"/>
  <c r="R34"/>
  <c r="Q33"/>
  <c r="T33"/>
  <c r="R33"/>
  <c r="Q32"/>
  <c r="T32"/>
  <c r="R32"/>
  <c r="Q31"/>
  <c r="T31"/>
  <c r="R31"/>
  <c r="Q30"/>
  <c r="T30"/>
  <c r="R30"/>
  <c r="Q29"/>
  <c r="T29"/>
  <c r="R29"/>
  <c r="Q28"/>
  <c r="T28"/>
  <c r="R28"/>
  <c r="Q27"/>
  <c r="T27"/>
  <c r="R27"/>
  <c r="Q25"/>
  <c r="T25"/>
  <c r="R25"/>
  <c r="R56"/>
  <c r="R57"/>
  <c r="T10"/>
  <c r="Q56"/>
  <c r="T56"/>
  <c r="N57"/>
  <c r="H57"/>
  <c r="K57"/>
  <c r="Q57"/>
  <c r="F57"/>
  <c r="O57"/>
  <c r="E57"/>
  <c r="L57"/>
  <c r="I57"/>
  <c r="V39" i="4" l="1"/>
  <c r="U39"/>
  <c r="X8"/>
  <c r="T14"/>
  <c r="X14" s="1"/>
  <c r="W14"/>
  <c r="W39" s="1"/>
  <c r="W40" l="1"/>
  <c r="S40"/>
  <c r="O40"/>
  <c r="K40"/>
  <c r="G40"/>
  <c r="T39"/>
  <c r="P40" l="1"/>
  <c r="L40"/>
  <c r="H40"/>
  <c r="D40"/>
  <c r="X39"/>
</calcChain>
</file>

<file path=xl/sharedStrings.xml><?xml version="1.0" encoding="utf-8"?>
<sst xmlns="http://schemas.openxmlformats.org/spreadsheetml/2006/main" count="143" uniqueCount="60">
  <si>
    <t>Total</t>
  </si>
  <si>
    <t>On Tenure</t>
  </si>
  <si>
    <t>Unit</t>
  </si>
  <si>
    <t>Tenured</t>
  </si>
  <si>
    <t>Track</t>
  </si>
  <si>
    <t>Retired</t>
  </si>
  <si>
    <t>Percent</t>
  </si>
  <si>
    <t>N</t>
  </si>
  <si>
    <t>FTE</t>
  </si>
  <si>
    <t xml:space="preserve"> Tenured</t>
  </si>
  <si>
    <t>Business</t>
  </si>
  <si>
    <t>Education</t>
  </si>
  <si>
    <t>Fine Arts &amp; Communication</t>
  </si>
  <si>
    <t>Health &amp;</t>
  </si>
  <si>
    <t>Human Performance</t>
  </si>
  <si>
    <t>Human Ecology</t>
  </si>
  <si>
    <t xml:space="preserve">Technology &amp; </t>
  </si>
  <si>
    <t>Computer Sci.</t>
  </si>
  <si>
    <t>Arts and Sciences</t>
  </si>
  <si>
    <t xml:space="preserve"> </t>
  </si>
  <si>
    <t>Anthropology</t>
  </si>
  <si>
    <t>Biology</t>
  </si>
  <si>
    <t>Chemistry</t>
  </si>
  <si>
    <t>Economics</t>
  </si>
  <si>
    <t>English</t>
  </si>
  <si>
    <t>Foreign Lang. &amp; Literatures</t>
  </si>
  <si>
    <t>Geography</t>
  </si>
  <si>
    <t>Geology</t>
  </si>
  <si>
    <t>History</t>
  </si>
  <si>
    <t>Mathematics</t>
  </si>
  <si>
    <t>Philosophy</t>
  </si>
  <si>
    <t>Physics</t>
  </si>
  <si>
    <t>Political Science</t>
  </si>
  <si>
    <t>Psychology</t>
  </si>
  <si>
    <t xml:space="preserve">Sociology </t>
  </si>
  <si>
    <t>Allied Health Sciences</t>
  </si>
  <si>
    <t>Medicine</t>
  </si>
  <si>
    <t>Nursing</t>
  </si>
  <si>
    <t>Athletics</t>
  </si>
  <si>
    <t>East Campus Libraries</t>
  </si>
  <si>
    <t>West Campus Library</t>
  </si>
  <si>
    <t>Other</t>
  </si>
  <si>
    <t>Grand Total</t>
  </si>
  <si>
    <t>Percentage of Total</t>
  </si>
  <si>
    <t>NOTE: Faculty headcount does not include "temporaries,"  or ROTC faculty</t>
  </si>
  <si>
    <t>NOTE:  Retired includes faculty who are either retired or in phased retirement.</t>
  </si>
  <si>
    <t>Not on Tenure</t>
  </si>
  <si>
    <t>Full and Part Time Faculty by Unit and Tenure Status</t>
  </si>
  <si>
    <t>East Carolina University</t>
  </si>
  <si>
    <t>Fall 2008</t>
  </si>
  <si>
    <t>Source: Fall 2008 Personnel Data File</t>
  </si>
  <si>
    <t>Health &amp; Human Performance</t>
  </si>
  <si>
    <t>Technology &amp; Computer Science</t>
  </si>
  <si>
    <t>Note:  Faculty count does not include ROTC faculty, temporary positions, or faculty serving as administrators.</t>
  </si>
  <si>
    <t>Note:  Retired faculty includes faculty who were tenured or on tenure track, but are now retired or in phased retirement.</t>
  </si>
  <si>
    <t>Fall 2009</t>
  </si>
  <si>
    <t>Source:  Personnel Data File, Fall 2009.</t>
  </si>
  <si>
    <t>East Campus Library</t>
  </si>
  <si>
    <t>Women</t>
  </si>
  <si>
    <t>Men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</si>
</sst>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/>
    <xf numFmtId="1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/>
    <xf numFmtId="1" fontId="4" fillId="2" borderId="5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/>
    <xf numFmtId="1" fontId="4" fillId="2" borderId="7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2" fillId="3" borderId="6" xfId="0" applyFont="1" applyFill="1" applyBorder="1"/>
    <xf numFmtId="2" fontId="2" fillId="0" borderId="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 applyBorder="1"/>
    <xf numFmtId="0" fontId="4" fillId="2" borderId="3" xfId="0" applyFont="1" applyFill="1" applyBorder="1"/>
    <xf numFmtId="0" fontId="3" fillId="2" borderId="1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" fillId="0" borderId="0" xfId="0" applyFont="1" applyBorder="1"/>
    <xf numFmtId="3" fontId="1" fillId="0" borderId="6" xfId="0" applyNumberFormat="1" applyFont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right" indent="1"/>
    </xf>
    <xf numFmtId="2" fontId="2" fillId="0" borderId="0" xfId="0" applyNumberFormat="1" applyFont="1" applyBorder="1" applyAlignment="1">
      <alignment horizontal="right" indent="1"/>
    </xf>
    <xf numFmtId="2" fontId="2" fillId="0" borderId="11" xfId="0" applyNumberFormat="1" applyFont="1" applyBorder="1" applyAlignment="1">
      <alignment horizontal="right" indent="1"/>
    </xf>
    <xf numFmtId="2" fontId="2" fillId="0" borderId="5" xfId="0" applyNumberFormat="1" applyFont="1" applyBorder="1" applyAlignment="1">
      <alignment horizontal="right" indent="1"/>
    </xf>
    <xf numFmtId="1" fontId="6" fillId="0" borderId="9" xfId="0" applyNumberFormat="1" applyFont="1" applyBorder="1" applyAlignment="1">
      <alignment horizontal="right" indent="1"/>
    </xf>
    <xf numFmtId="1" fontId="4" fillId="2" borderId="2" xfId="0" applyNumberFormat="1" applyFont="1" applyFill="1" applyBorder="1" applyAlignment="1">
      <alignment horizontal="right" indent="1"/>
    </xf>
    <xf numFmtId="2" fontId="4" fillId="2" borderId="2" xfId="0" applyNumberFormat="1" applyFont="1" applyFill="1" applyBorder="1" applyAlignment="1">
      <alignment horizontal="right" indent="1"/>
    </xf>
    <xf numFmtId="2" fontId="4" fillId="2" borderId="3" xfId="0" applyNumberFormat="1" applyFont="1" applyFill="1" applyBorder="1" applyAlignment="1">
      <alignment horizontal="right" indent="1"/>
    </xf>
    <xf numFmtId="4" fontId="1" fillId="4" borderId="2" xfId="0" applyNumberFormat="1" applyFont="1" applyFill="1" applyBorder="1" applyAlignment="1">
      <alignment horizontal="right" indent="1"/>
    </xf>
    <xf numFmtId="165" fontId="4" fillId="2" borderId="7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165" fontId="4" fillId="2" borderId="8" xfId="0" applyNumberFormat="1" applyFont="1" applyFill="1" applyBorder="1" applyAlignment="1">
      <alignment horizontal="right" indent="1"/>
    </xf>
    <xf numFmtId="0" fontId="7" fillId="0" borderId="0" xfId="0" applyFont="1"/>
    <xf numFmtId="2" fontId="1" fillId="0" borderId="1" xfId="0" applyNumberFormat="1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indent="1"/>
    </xf>
    <xf numFmtId="0" fontId="2" fillId="0" borderId="9" xfId="0" applyFont="1" applyBorder="1" applyAlignment="1">
      <alignment horizontal="right" indent="1"/>
    </xf>
    <xf numFmtId="3" fontId="4" fillId="2" borderId="12" xfId="0" applyNumberFormat="1" applyFont="1" applyFill="1" applyBorder="1" applyAlignment="1">
      <alignment horizontal="right" indent="1"/>
    </xf>
    <xf numFmtId="165" fontId="4" fillId="2" borderId="13" xfId="0" applyNumberFormat="1" applyFont="1" applyFill="1" applyBorder="1" applyAlignment="1">
      <alignment horizontal="right" indent="1"/>
    </xf>
    <xf numFmtId="1" fontId="1" fillId="0" borderId="12" xfId="0" applyNumberFormat="1" applyFont="1" applyBorder="1" applyAlignment="1">
      <alignment horizontal="center"/>
    </xf>
    <xf numFmtId="1" fontId="4" fillId="2" borderId="12" xfId="0" applyNumberFormat="1" applyFont="1" applyFill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 indent="1"/>
    </xf>
    <xf numFmtId="2" fontId="4" fillId="2" borderId="4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right" indent="1"/>
    </xf>
    <xf numFmtId="2" fontId="4" fillId="2" borderId="4" xfId="0" applyNumberFormat="1" applyFont="1" applyFill="1" applyBorder="1" applyAlignment="1">
      <alignment horizontal="right" indent="1"/>
    </xf>
    <xf numFmtId="0" fontId="2" fillId="0" borderId="3" xfId="0" applyFont="1" applyBorder="1"/>
    <xf numFmtId="0" fontId="2" fillId="0" borderId="0" xfId="0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2" fillId="4" borderId="3" xfId="0" applyFont="1" applyFill="1" applyBorder="1" applyAlignment="1">
      <alignment horizontal="right" indent="1"/>
    </xf>
    <xf numFmtId="0" fontId="2" fillId="4" borderId="1" xfId="0" applyFont="1" applyFill="1" applyBorder="1" applyAlignment="1">
      <alignment horizontal="right" indent="1"/>
    </xf>
    <xf numFmtId="165" fontId="4" fillId="2" borderId="12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 indent="1"/>
    </xf>
    <xf numFmtId="165" fontId="4" fillId="2" borderId="12" xfId="0" applyNumberFormat="1" applyFont="1" applyFill="1" applyBorder="1" applyAlignment="1">
      <alignment horizontal="right" indent="1"/>
    </xf>
    <xf numFmtId="2" fontId="2" fillId="0" borderId="9" xfId="0" applyNumberFormat="1" applyFont="1" applyBorder="1" applyAlignment="1">
      <alignment horizontal="right" indent="1"/>
    </xf>
    <xf numFmtId="1" fontId="6" fillId="0" borderId="5" xfId="0" applyNumberFormat="1" applyFont="1" applyBorder="1" applyAlignment="1">
      <alignment horizontal="right" indent="1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3" fillId="5" borderId="2" xfId="0" applyFont="1" applyFill="1" applyBorder="1"/>
    <xf numFmtId="0" fontId="4" fillId="5" borderId="3" xfId="0" applyFont="1" applyFill="1" applyBorder="1" applyAlignment="1">
      <alignment horizontal="left"/>
    </xf>
    <xf numFmtId="1" fontId="4" fillId="5" borderId="2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4" fillId="5" borderId="1" xfId="0" applyFont="1" applyFill="1" applyBorder="1" applyAlignment="1">
      <alignment horizontal="left"/>
    </xf>
    <xf numFmtId="1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0" fontId="4" fillId="5" borderId="3" xfId="0" applyFont="1" applyFill="1" applyBorder="1"/>
    <xf numFmtId="1" fontId="4" fillId="5" borderId="2" xfId="0" applyNumberFormat="1" applyFont="1" applyFill="1" applyBorder="1" applyAlignment="1">
      <alignment horizontal="right" indent="1"/>
    </xf>
    <xf numFmtId="2" fontId="4" fillId="5" borderId="2" xfId="0" applyNumberFormat="1" applyFont="1" applyFill="1" applyBorder="1" applyAlignment="1">
      <alignment horizontal="right" indent="1"/>
    </xf>
    <xf numFmtId="3" fontId="4" fillId="5" borderId="12" xfId="0" applyNumberFormat="1" applyFont="1" applyFill="1" applyBorder="1" applyAlignment="1">
      <alignment horizontal="right" indent="1"/>
    </xf>
    <xf numFmtId="1" fontId="4" fillId="5" borderId="12" xfId="0" applyNumberFormat="1" applyFont="1" applyFill="1" applyBorder="1" applyAlignment="1">
      <alignment horizontal="right" indent="1"/>
    </xf>
    <xf numFmtId="2" fontId="4" fillId="5" borderId="3" xfId="0" applyNumberFormat="1" applyFont="1" applyFill="1" applyBorder="1" applyAlignment="1">
      <alignment horizontal="right" indent="1"/>
    </xf>
    <xf numFmtId="3" fontId="4" fillId="5" borderId="2" xfId="0" applyNumberFormat="1" applyFont="1" applyFill="1" applyBorder="1" applyAlignment="1">
      <alignment horizontal="right" indent="1"/>
    </xf>
    <xf numFmtId="4" fontId="1" fillId="6" borderId="2" xfId="0" applyNumberFormat="1" applyFont="1" applyFill="1" applyBorder="1" applyAlignment="1">
      <alignment horizontal="right" indent="1"/>
    </xf>
    <xf numFmtId="165" fontId="4" fillId="5" borderId="12" xfId="0" applyNumberFormat="1" applyFont="1" applyFill="1" applyBorder="1" applyAlignment="1">
      <alignment horizontal="right" indent="1"/>
    </xf>
    <xf numFmtId="0" fontId="3" fillId="5" borderId="1" xfId="0" applyFont="1" applyFill="1" applyBorder="1"/>
    <xf numFmtId="165" fontId="4" fillId="5" borderId="7" xfId="0" applyNumberFormat="1" applyFont="1" applyFill="1" applyBorder="1" applyAlignment="1">
      <alignment horizontal="right" indent="1"/>
    </xf>
    <xf numFmtId="165" fontId="4" fillId="5" borderId="13" xfId="0" applyNumberFormat="1" applyFont="1" applyFill="1" applyBorder="1" applyAlignment="1">
      <alignment horizontal="right" indent="1"/>
    </xf>
    <xf numFmtId="165" fontId="4" fillId="5" borderId="1" xfId="0" applyNumberFormat="1" applyFont="1" applyFill="1" applyBorder="1" applyAlignment="1">
      <alignment horizontal="right" indent="1"/>
    </xf>
    <xf numFmtId="1" fontId="4" fillId="5" borderId="4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 indent="1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1" fontId="4" fillId="5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1" fontId="4" fillId="5" borderId="3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right" indent="1"/>
    </xf>
    <xf numFmtId="1" fontId="2" fillId="0" borderId="16" xfId="0" applyNumberFormat="1" applyFont="1" applyBorder="1" applyAlignment="1">
      <alignment horizontal="right" indent="1"/>
    </xf>
    <xf numFmtId="1" fontId="6" fillId="0" borderId="15" xfId="0" applyNumberFormat="1" applyFont="1" applyBorder="1" applyAlignment="1">
      <alignment horizontal="right" indent="1"/>
    </xf>
    <xf numFmtId="1" fontId="6" fillId="0" borderId="16" xfId="0" applyNumberFormat="1" applyFont="1" applyBorder="1" applyAlignment="1">
      <alignment horizontal="right" indent="1"/>
    </xf>
    <xf numFmtId="3" fontId="2" fillId="0" borderId="15" xfId="0" applyNumberFormat="1" applyFont="1" applyBorder="1" applyAlignment="1">
      <alignment horizontal="right" indent="1"/>
    </xf>
    <xf numFmtId="3" fontId="2" fillId="0" borderId="16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1" fontId="4" fillId="5" borderId="5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 wrapText="1"/>
    </xf>
    <xf numFmtId="1" fontId="4" fillId="5" borderId="0" xfId="0" applyNumberFormat="1" applyFont="1" applyFill="1" applyBorder="1" applyAlignment="1">
      <alignment horizontal="center" wrapText="1"/>
    </xf>
    <xf numFmtId="1" fontId="4" fillId="5" borderId="6" xfId="0" applyNumberFormat="1" applyFont="1" applyFill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7"/>
  <sheetViews>
    <sheetView tabSelected="1" zoomScaleNormal="100" zoomScaleSheetLayoutView="75" workbookViewId="0">
      <selection activeCell="K45" sqref="K45"/>
    </sheetView>
  </sheetViews>
  <sheetFormatPr defaultRowHeight="12.75"/>
  <cols>
    <col min="1" max="1" width="1.7109375" style="12" customWidth="1"/>
    <col min="2" max="2" width="2.28515625" style="63" customWidth="1"/>
    <col min="3" max="3" width="33.5703125" style="12" customWidth="1"/>
    <col min="4" max="4" width="7.7109375" style="64" customWidth="1"/>
    <col min="5" max="6" width="8.7109375" style="64" customWidth="1"/>
    <col min="7" max="7" width="8.7109375" style="65" customWidth="1"/>
    <col min="8" max="8" width="7.7109375" style="66" customWidth="1"/>
    <col min="9" max="10" width="8.7109375" style="66" customWidth="1"/>
    <col min="11" max="11" width="8.7109375" style="65" customWidth="1"/>
    <col min="12" max="12" width="7.7109375" style="64" customWidth="1"/>
    <col min="13" max="14" width="8.7109375" style="64" customWidth="1"/>
    <col min="15" max="15" width="8.7109375" style="65" customWidth="1"/>
    <col min="16" max="16" width="7.7109375" style="36" customWidth="1"/>
    <col min="17" max="18" width="8.7109375" style="67" customWidth="1"/>
    <col min="19" max="19" width="8.7109375" style="49" customWidth="1"/>
    <col min="20" max="20" width="7.7109375" style="64" customWidth="1"/>
    <col min="21" max="22" width="8.7109375" style="64" customWidth="1"/>
    <col min="23" max="23" width="9.85546875" style="49" customWidth="1"/>
    <col min="24" max="24" width="10.5703125" style="70" customWidth="1"/>
    <col min="25" max="25" width="2.7109375" style="12" customWidth="1"/>
    <col min="26" max="16384" width="9.140625" style="12"/>
  </cols>
  <sheetData>
    <row r="1" spans="1:24" s="1" customFormat="1" ht="20.25" customHeight="1">
      <c r="A1" s="172" t="s">
        <v>47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s="1" customFormat="1" ht="20.25" customHeight="1" thickBot="1">
      <c r="A2" s="173" t="s">
        <v>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4" s="1" customFormat="1" ht="12.75" customHeight="1">
      <c r="A3" s="88"/>
      <c r="B3" s="2"/>
      <c r="D3" s="3"/>
      <c r="E3" s="3"/>
      <c r="F3" s="3"/>
      <c r="G3" s="4"/>
      <c r="H3" s="6"/>
      <c r="I3" s="6"/>
      <c r="J3" s="6"/>
      <c r="K3" s="4"/>
      <c r="L3" s="3"/>
      <c r="M3" s="3"/>
      <c r="N3" s="3"/>
      <c r="O3" s="4"/>
      <c r="P3" s="119"/>
      <c r="Q3" s="119"/>
      <c r="R3" s="119"/>
      <c r="S3" s="120"/>
      <c r="T3" s="119"/>
      <c r="U3" s="119"/>
      <c r="V3" s="119"/>
      <c r="W3" s="9"/>
      <c r="X3" s="11"/>
    </row>
    <row r="4" spans="1:24" ht="12.75" customHeight="1">
      <c r="A4" s="174" t="s">
        <v>2</v>
      </c>
      <c r="B4" s="175"/>
      <c r="C4" s="176"/>
      <c r="D4" s="195"/>
      <c r="E4" s="196"/>
      <c r="F4" s="196"/>
      <c r="G4" s="197"/>
      <c r="H4" s="189" t="s">
        <v>1</v>
      </c>
      <c r="I4" s="190"/>
      <c r="J4" s="190"/>
      <c r="K4" s="191"/>
      <c r="L4" s="195" t="s">
        <v>46</v>
      </c>
      <c r="M4" s="196"/>
      <c r="N4" s="196"/>
      <c r="O4" s="197"/>
      <c r="P4" s="123"/>
      <c r="Q4" s="163"/>
      <c r="R4" s="163"/>
      <c r="S4" s="144"/>
      <c r="T4" s="189"/>
      <c r="U4" s="190"/>
      <c r="V4" s="190"/>
      <c r="W4" s="191"/>
      <c r="X4" s="124"/>
    </row>
    <row r="5" spans="1:24" ht="12.75" customHeight="1">
      <c r="A5" s="177"/>
      <c r="B5" s="178"/>
      <c r="C5" s="179"/>
      <c r="D5" s="183" t="s">
        <v>3</v>
      </c>
      <c r="E5" s="184"/>
      <c r="F5" s="184"/>
      <c r="G5" s="185"/>
      <c r="H5" s="186" t="s">
        <v>4</v>
      </c>
      <c r="I5" s="187"/>
      <c r="J5" s="187"/>
      <c r="K5" s="188"/>
      <c r="L5" s="192" t="s">
        <v>4</v>
      </c>
      <c r="M5" s="193"/>
      <c r="N5" s="193"/>
      <c r="O5" s="194"/>
      <c r="P5" s="183" t="s">
        <v>5</v>
      </c>
      <c r="Q5" s="184"/>
      <c r="R5" s="184"/>
      <c r="S5" s="185"/>
      <c r="T5" s="186" t="s">
        <v>0</v>
      </c>
      <c r="U5" s="187"/>
      <c r="V5" s="187"/>
      <c r="W5" s="188"/>
      <c r="X5" s="125" t="s">
        <v>6</v>
      </c>
    </row>
    <row r="6" spans="1:24" ht="12.75" customHeight="1">
      <c r="A6" s="180"/>
      <c r="B6" s="181"/>
      <c r="C6" s="182"/>
      <c r="D6" s="128" t="s">
        <v>7</v>
      </c>
      <c r="E6" s="158" t="s">
        <v>58</v>
      </c>
      <c r="F6" s="158" t="s">
        <v>59</v>
      </c>
      <c r="G6" s="145" t="s">
        <v>8</v>
      </c>
      <c r="H6" s="129" t="s">
        <v>7</v>
      </c>
      <c r="I6" s="160" t="s">
        <v>58</v>
      </c>
      <c r="J6" s="160" t="s">
        <v>59</v>
      </c>
      <c r="K6" s="145" t="s">
        <v>8</v>
      </c>
      <c r="L6" s="128" t="s">
        <v>7</v>
      </c>
      <c r="M6" s="160" t="s">
        <v>58</v>
      </c>
      <c r="N6" s="160" t="s">
        <v>59</v>
      </c>
      <c r="O6" s="145" t="s">
        <v>8</v>
      </c>
      <c r="P6" s="128" t="s">
        <v>7</v>
      </c>
      <c r="Q6" s="160" t="s">
        <v>58</v>
      </c>
      <c r="R6" s="160" t="s">
        <v>59</v>
      </c>
      <c r="S6" s="145" t="s">
        <v>8</v>
      </c>
      <c r="T6" s="128" t="s">
        <v>7</v>
      </c>
      <c r="U6" s="160" t="s">
        <v>58</v>
      </c>
      <c r="V6" s="160" t="s">
        <v>59</v>
      </c>
      <c r="W6" s="146" t="s">
        <v>8</v>
      </c>
      <c r="X6" s="130" t="s">
        <v>9</v>
      </c>
    </row>
    <row r="7" spans="1:24" s="157" customFormat="1" ht="12.75" customHeight="1">
      <c r="A7" s="149"/>
      <c r="B7" s="150"/>
      <c r="C7" s="151"/>
      <c r="D7" s="152"/>
      <c r="E7" s="159"/>
      <c r="F7" s="159"/>
      <c r="G7" s="153"/>
      <c r="H7" s="154"/>
      <c r="I7" s="161"/>
      <c r="J7" s="161"/>
      <c r="K7" s="153"/>
      <c r="L7" s="152"/>
      <c r="M7" s="159"/>
      <c r="N7" s="159"/>
      <c r="O7" s="153"/>
      <c r="P7" s="152"/>
      <c r="Q7" s="159"/>
      <c r="R7" s="159"/>
      <c r="S7" s="153"/>
      <c r="T7" s="152"/>
      <c r="U7" s="159"/>
      <c r="V7" s="159"/>
      <c r="W7" s="155"/>
      <c r="X7" s="156"/>
    </row>
    <row r="8" spans="1:24" ht="12.75" customHeight="1">
      <c r="A8" s="27"/>
      <c r="B8" s="73" t="s">
        <v>10</v>
      </c>
      <c r="C8" s="74"/>
      <c r="D8" s="76">
        <v>45</v>
      </c>
      <c r="E8" s="164">
        <v>10</v>
      </c>
      <c r="F8" s="165">
        <v>35</v>
      </c>
      <c r="G8" s="77">
        <v>45</v>
      </c>
      <c r="H8" s="94">
        <v>36</v>
      </c>
      <c r="I8" s="168">
        <v>17</v>
      </c>
      <c r="J8" s="169">
        <v>19</v>
      </c>
      <c r="K8" s="77">
        <v>36</v>
      </c>
      <c r="L8" s="76">
        <v>32</v>
      </c>
      <c r="M8" s="164">
        <v>15</v>
      </c>
      <c r="N8" s="165">
        <v>17</v>
      </c>
      <c r="O8" s="77">
        <v>31.5</v>
      </c>
      <c r="P8" s="76">
        <v>0</v>
      </c>
      <c r="Q8" s="164"/>
      <c r="R8" s="165"/>
      <c r="S8" s="77">
        <v>0</v>
      </c>
      <c r="T8" s="76">
        <f t="shared" ref="T8:V14" si="0">SUM(D8,H8,L8,P8,)</f>
        <v>113</v>
      </c>
      <c r="U8" s="164">
        <f t="shared" si="0"/>
        <v>42</v>
      </c>
      <c r="V8" s="165">
        <f t="shared" si="0"/>
        <v>71</v>
      </c>
      <c r="W8" s="77">
        <f t="shared" ref="W8:W14" si="1">SUM(S8,O8,K8,G8)</f>
        <v>112.5</v>
      </c>
      <c r="X8" s="115">
        <f t="shared" ref="X8:X14" si="2">D8/T8*1</f>
        <v>0.39823008849557523</v>
      </c>
    </row>
    <row r="9" spans="1:24" ht="12.75" customHeight="1">
      <c r="A9" s="27"/>
      <c r="B9" s="73" t="s">
        <v>11</v>
      </c>
      <c r="C9" s="74"/>
      <c r="D9" s="76">
        <v>57</v>
      </c>
      <c r="E9" s="164">
        <v>31</v>
      </c>
      <c r="F9" s="165">
        <v>26</v>
      </c>
      <c r="G9" s="77">
        <v>57</v>
      </c>
      <c r="H9" s="94">
        <v>53</v>
      </c>
      <c r="I9" s="168">
        <v>34</v>
      </c>
      <c r="J9" s="169">
        <v>19</v>
      </c>
      <c r="K9" s="77">
        <v>53</v>
      </c>
      <c r="L9" s="76">
        <v>29</v>
      </c>
      <c r="M9" s="164">
        <v>21</v>
      </c>
      <c r="N9" s="165">
        <v>8</v>
      </c>
      <c r="O9" s="77">
        <v>28</v>
      </c>
      <c r="P9" s="76">
        <v>4</v>
      </c>
      <c r="Q9" s="164">
        <v>2</v>
      </c>
      <c r="R9" s="165">
        <v>2</v>
      </c>
      <c r="S9" s="77">
        <v>2</v>
      </c>
      <c r="T9" s="76">
        <f t="shared" si="0"/>
        <v>143</v>
      </c>
      <c r="U9" s="164">
        <f t="shared" ref="U9:U10" si="3">SUM(E9,I9,M9,Q9,)</f>
        <v>88</v>
      </c>
      <c r="V9" s="165">
        <f t="shared" ref="V9:V10" si="4">SUM(F9,J9,N9,R9,)</f>
        <v>55</v>
      </c>
      <c r="W9" s="77">
        <f t="shared" si="1"/>
        <v>140</v>
      </c>
      <c r="X9" s="115">
        <f t="shared" si="2"/>
        <v>0.39860139860139859</v>
      </c>
    </row>
    <row r="10" spans="1:24" ht="12.75" customHeight="1">
      <c r="A10" s="27"/>
      <c r="B10" s="73" t="s">
        <v>12</v>
      </c>
      <c r="C10" s="74"/>
      <c r="D10" s="76">
        <v>82</v>
      </c>
      <c r="E10" s="164">
        <v>31</v>
      </c>
      <c r="F10" s="165">
        <v>51</v>
      </c>
      <c r="G10" s="77">
        <v>81.5</v>
      </c>
      <c r="H10" s="94">
        <v>39</v>
      </c>
      <c r="I10" s="168">
        <v>20</v>
      </c>
      <c r="J10" s="169">
        <v>19</v>
      </c>
      <c r="K10" s="77">
        <v>39</v>
      </c>
      <c r="L10" s="76">
        <v>23</v>
      </c>
      <c r="M10" s="164">
        <v>13</v>
      </c>
      <c r="N10" s="165">
        <v>10</v>
      </c>
      <c r="O10" s="77">
        <v>20.9</v>
      </c>
      <c r="P10" s="76">
        <v>4</v>
      </c>
      <c r="Q10" s="164">
        <v>2</v>
      </c>
      <c r="R10" s="165">
        <v>2</v>
      </c>
      <c r="S10" s="77">
        <v>2</v>
      </c>
      <c r="T10" s="76">
        <f t="shared" si="0"/>
        <v>148</v>
      </c>
      <c r="U10" s="164">
        <f t="shared" si="3"/>
        <v>66</v>
      </c>
      <c r="V10" s="165">
        <f t="shared" si="4"/>
        <v>82</v>
      </c>
      <c r="W10" s="77">
        <f t="shared" si="1"/>
        <v>143.4</v>
      </c>
      <c r="X10" s="115">
        <f t="shared" si="2"/>
        <v>0.55405405405405406</v>
      </c>
    </row>
    <row r="11" spans="1:24" ht="12.75" customHeight="1">
      <c r="A11" s="27"/>
      <c r="B11" s="73" t="s">
        <v>51</v>
      </c>
      <c r="C11" s="74"/>
      <c r="D11" s="76">
        <v>38</v>
      </c>
      <c r="E11" s="164">
        <v>9</v>
      </c>
      <c r="F11" s="165">
        <v>29</v>
      </c>
      <c r="G11" s="77">
        <v>38</v>
      </c>
      <c r="H11" s="94">
        <v>23</v>
      </c>
      <c r="I11" s="168">
        <v>15</v>
      </c>
      <c r="J11" s="169">
        <v>8</v>
      </c>
      <c r="K11" s="77">
        <v>23</v>
      </c>
      <c r="L11" s="76">
        <v>26</v>
      </c>
      <c r="M11" s="164">
        <v>15</v>
      </c>
      <c r="N11" s="165">
        <v>11</v>
      </c>
      <c r="O11" s="77">
        <v>26</v>
      </c>
      <c r="P11" s="76">
        <v>0</v>
      </c>
      <c r="Q11" s="164"/>
      <c r="R11" s="165"/>
      <c r="S11" s="77">
        <v>0</v>
      </c>
      <c r="T11" s="76">
        <f t="shared" si="0"/>
        <v>87</v>
      </c>
      <c r="U11" s="164">
        <f t="shared" ref="U11:U37" si="5">SUM(E11,I11,M11,Q11,)</f>
        <v>39</v>
      </c>
      <c r="V11" s="165">
        <f t="shared" ref="V11:V37" si="6">SUM(F11,J11,N11,R11,)</f>
        <v>48</v>
      </c>
      <c r="W11" s="77">
        <f t="shared" si="1"/>
        <v>87</v>
      </c>
      <c r="X11" s="115">
        <f t="shared" si="2"/>
        <v>0.43678160919540232</v>
      </c>
    </row>
    <row r="12" spans="1:24" ht="12.75" customHeight="1">
      <c r="A12" s="27"/>
      <c r="B12" s="73" t="s">
        <v>15</v>
      </c>
      <c r="C12" s="74"/>
      <c r="D12" s="76">
        <v>38</v>
      </c>
      <c r="E12" s="164">
        <v>21</v>
      </c>
      <c r="F12" s="165">
        <v>17</v>
      </c>
      <c r="G12" s="77">
        <v>38</v>
      </c>
      <c r="H12" s="94">
        <v>40</v>
      </c>
      <c r="I12" s="168">
        <v>26</v>
      </c>
      <c r="J12" s="169">
        <v>14</v>
      </c>
      <c r="K12" s="77">
        <v>40</v>
      </c>
      <c r="L12" s="76">
        <v>14</v>
      </c>
      <c r="M12" s="164">
        <v>13</v>
      </c>
      <c r="N12" s="165">
        <v>1</v>
      </c>
      <c r="O12" s="77">
        <v>14</v>
      </c>
      <c r="P12" s="76">
        <v>0</v>
      </c>
      <c r="Q12" s="164"/>
      <c r="R12" s="165"/>
      <c r="S12" s="77">
        <v>0</v>
      </c>
      <c r="T12" s="76">
        <f t="shared" si="0"/>
        <v>92</v>
      </c>
      <c r="U12" s="164">
        <f t="shared" si="5"/>
        <v>60</v>
      </c>
      <c r="V12" s="165">
        <f t="shared" si="6"/>
        <v>32</v>
      </c>
      <c r="W12" s="77">
        <f t="shared" si="1"/>
        <v>92</v>
      </c>
      <c r="X12" s="115">
        <f t="shared" si="2"/>
        <v>0.41304347826086957</v>
      </c>
    </row>
    <row r="13" spans="1:24" ht="12.75" customHeight="1">
      <c r="A13" s="27"/>
      <c r="B13" s="73" t="s">
        <v>52</v>
      </c>
      <c r="C13" s="74"/>
      <c r="D13" s="76">
        <v>24</v>
      </c>
      <c r="E13" s="164">
        <v>2</v>
      </c>
      <c r="F13" s="165">
        <v>22</v>
      </c>
      <c r="G13" s="77">
        <v>24</v>
      </c>
      <c r="H13" s="94">
        <v>28</v>
      </c>
      <c r="I13" s="168">
        <v>3</v>
      </c>
      <c r="J13" s="169">
        <v>25</v>
      </c>
      <c r="K13" s="77">
        <v>28</v>
      </c>
      <c r="L13" s="76">
        <v>21</v>
      </c>
      <c r="M13" s="164">
        <v>9</v>
      </c>
      <c r="N13" s="165">
        <v>12</v>
      </c>
      <c r="O13" s="77">
        <v>21</v>
      </c>
      <c r="P13" s="76">
        <v>0</v>
      </c>
      <c r="Q13" s="164"/>
      <c r="R13" s="165"/>
      <c r="S13" s="77">
        <v>0</v>
      </c>
      <c r="T13" s="76">
        <f t="shared" si="0"/>
        <v>73</v>
      </c>
      <c r="U13" s="164">
        <f t="shared" si="5"/>
        <v>14</v>
      </c>
      <c r="V13" s="165">
        <f t="shared" si="6"/>
        <v>59</v>
      </c>
      <c r="W13" s="77">
        <f t="shared" si="1"/>
        <v>73</v>
      </c>
      <c r="X13" s="115">
        <f t="shared" si="2"/>
        <v>0.32876712328767121</v>
      </c>
    </row>
    <row r="14" spans="1:24" ht="12.75" customHeight="1">
      <c r="A14" s="27"/>
      <c r="B14" s="73" t="s">
        <v>18</v>
      </c>
      <c r="C14" s="74"/>
      <c r="D14" s="76">
        <f t="shared" ref="D14:S14" si="7">SUM(D16:D30)</f>
        <v>228</v>
      </c>
      <c r="E14" s="164">
        <f>SUM(E16:E30)</f>
        <v>54</v>
      </c>
      <c r="F14" s="165">
        <f>SUM(F16:F30)</f>
        <v>174</v>
      </c>
      <c r="G14" s="77">
        <f t="shared" si="7"/>
        <v>226.75</v>
      </c>
      <c r="H14" s="76">
        <f t="shared" si="7"/>
        <v>106</v>
      </c>
      <c r="I14" s="164">
        <f>SUM(I16:I30)</f>
        <v>49</v>
      </c>
      <c r="J14" s="165">
        <f>SUM(J16:J30)</f>
        <v>57</v>
      </c>
      <c r="K14" s="77">
        <f t="shared" si="7"/>
        <v>106</v>
      </c>
      <c r="L14" s="76">
        <f t="shared" si="7"/>
        <v>118</v>
      </c>
      <c r="M14" s="164">
        <f>SUM(M16:M30)</f>
        <v>61</v>
      </c>
      <c r="N14" s="165">
        <f>SUM(N16:N30)</f>
        <v>57</v>
      </c>
      <c r="O14" s="104">
        <f t="shared" si="7"/>
        <v>114.75</v>
      </c>
      <c r="P14" s="76">
        <f t="shared" si="7"/>
        <v>4</v>
      </c>
      <c r="Q14" s="164"/>
      <c r="R14" s="165">
        <f>SUM(R16:R30)</f>
        <v>4</v>
      </c>
      <c r="S14" s="77">
        <f t="shared" si="7"/>
        <v>2</v>
      </c>
      <c r="T14" s="76">
        <f t="shared" si="0"/>
        <v>456</v>
      </c>
      <c r="U14" s="164">
        <f t="shared" si="5"/>
        <v>164</v>
      </c>
      <c r="V14" s="165">
        <f t="shared" si="6"/>
        <v>292</v>
      </c>
      <c r="W14" s="77">
        <f t="shared" si="1"/>
        <v>449.5</v>
      </c>
      <c r="X14" s="115">
        <f t="shared" si="2"/>
        <v>0.5</v>
      </c>
    </row>
    <row r="15" spans="1:24" ht="8.1" customHeight="1">
      <c r="A15" s="27"/>
      <c r="B15" s="73"/>
      <c r="C15" s="75"/>
      <c r="D15" s="80"/>
      <c r="E15" s="166"/>
      <c r="F15" s="167"/>
      <c r="G15" s="77" t="s">
        <v>19</v>
      </c>
      <c r="H15" s="80" t="s">
        <v>19</v>
      </c>
      <c r="I15" s="166"/>
      <c r="J15" s="167"/>
      <c r="K15" s="77" t="s">
        <v>19</v>
      </c>
      <c r="L15" s="118" t="s">
        <v>19</v>
      </c>
      <c r="M15" s="166"/>
      <c r="N15" s="167"/>
      <c r="O15" s="77" t="s">
        <v>19</v>
      </c>
      <c r="P15" s="118" t="s">
        <v>19</v>
      </c>
      <c r="Q15" s="166"/>
      <c r="R15" s="167"/>
      <c r="S15" s="77" t="s">
        <v>19</v>
      </c>
      <c r="T15" s="80" t="s">
        <v>19</v>
      </c>
      <c r="U15" s="164"/>
      <c r="V15" s="165"/>
      <c r="W15" s="77" t="s">
        <v>19</v>
      </c>
      <c r="X15" s="115"/>
    </row>
    <row r="16" spans="1:24" ht="12.75" customHeight="1">
      <c r="A16" s="27"/>
      <c r="B16" s="28"/>
      <c r="C16" s="34" t="s">
        <v>20</v>
      </c>
      <c r="D16" s="76">
        <v>10</v>
      </c>
      <c r="E16" s="164">
        <v>4</v>
      </c>
      <c r="F16" s="165">
        <v>6</v>
      </c>
      <c r="G16" s="77">
        <v>10</v>
      </c>
      <c r="H16" s="94">
        <v>4</v>
      </c>
      <c r="I16" s="168">
        <v>2</v>
      </c>
      <c r="J16" s="169">
        <v>2</v>
      </c>
      <c r="K16" s="77">
        <v>4</v>
      </c>
      <c r="L16" s="76">
        <v>4</v>
      </c>
      <c r="M16" s="164">
        <v>3</v>
      </c>
      <c r="N16" s="165">
        <v>1</v>
      </c>
      <c r="O16" s="77">
        <v>4</v>
      </c>
      <c r="P16" s="76">
        <v>0</v>
      </c>
      <c r="Q16" s="164"/>
      <c r="R16" s="165"/>
      <c r="S16" s="77">
        <v>0</v>
      </c>
      <c r="T16" s="76">
        <f t="shared" ref="T16:T30" si="8">SUM(D16,H16,L16,P16,)</f>
        <v>18</v>
      </c>
      <c r="U16" s="164">
        <f t="shared" si="5"/>
        <v>9</v>
      </c>
      <c r="V16" s="165">
        <f t="shared" si="6"/>
        <v>9</v>
      </c>
      <c r="W16" s="77">
        <f t="shared" ref="W16:W30" si="9">SUM(S16,O16,K16,G16)</f>
        <v>18</v>
      </c>
      <c r="X16" s="115">
        <f t="shared" ref="X16:X30" si="10">D16/T16*1</f>
        <v>0.55555555555555558</v>
      </c>
    </row>
    <row r="17" spans="1:27" ht="12.75" customHeight="1">
      <c r="A17" s="27"/>
      <c r="B17" s="28"/>
      <c r="C17" s="34" t="s">
        <v>21</v>
      </c>
      <c r="D17" s="76">
        <v>21</v>
      </c>
      <c r="E17" s="164">
        <v>4</v>
      </c>
      <c r="F17" s="165">
        <v>17</v>
      </c>
      <c r="G17" s="77">
        <v>21</v>
      </c>
      <c r="H17" s="94">
        <v>9</v>
      </c>
      <c r="I17" s="168">
        <v>1</v>
      </c>
      <c r="J17" s="169">
        <v>8</v>
      </c>
      <c r="K17" s="77">
        <v>9</v>
      </c>
      <c r="L17" s="76">
        <v>9</v>
      </c>
      <c r="M17" s="164">
        <v>5</v>
      </c>
      <c r="N17" s="165">
        <v>4</v>
      </c>
      <c r="O17" s="77">
        <v>9</v>
      </c>
      <c r="P17" s="76">
        <v>0</v>
      </c>
      <c r="Q17" s="164"/>
      <c r="R17" s="165"/>
      <c r="S17" s="77">
        <v>0</v>
      </c>
      <c r="T17" s="76">
        <f t="shared" si="8"/>
        <v>39</v>
      </c>
      <c r="U17" s="164">
        <f t="shared" si="5"/>
        <v>10</v>
      </c>
      <c r="V17" s="165">
        <f t="shared" si="6"/>
        <v>29</v>
      </c>
      <c r="W17" s="77">
        <f t="shared" si="9"/>
        <v>39</v>
      </c>
      <c r="X17" s="115">
        <f t="shared" si="10"/>
        <v>0.53846153846153844</v>
      </c>
    </row>
    <row r="18" spans="1:27" ht="12.75" customHeight="1">
      <c r="A18" s="27"/>
      <c r="B18" s="28"/>
      <c r="C18" s="34" t="s">
        <v>22</v>
      </c>
      <c r="D18" s="76">
        <v>12</v>
      </c>
      <c r="E18" s="164">
        <v>1</v>
      </c>
      <c r="F18" s="165">
        <v>11</v>
      </c>
      <c r="G18" s="77">
        <v>12</v>
      </c>
      <c r="H18" s="94">
        <v>5</v>
      </c>
      <c r="I18" s="168">
        <v>2</v>
      </c>
      <c r="J18" s="169">
        <v>3</v>
      </c>
      <c r="K18" s="77">
        <v>5</v>
      </c>
      <c r="L18" s="76">
        <v>8</v>
      </c>
      <c r="M18" s="164">
        <v>3</v>
      </c>
      <c r="N18" s="165">
        <v>5</v>
      </c>
      <c r="O18" s="77">
        <v>8</v>
      </c>
      <c r="P18" s="76">
        <v>0</v>
      </c>
      <c r="Q18" s="164"/>
      <c r="R18" s="165"/>
      <c r="S18" s="77">
        <v>0</v>
      </c>
      <c r="T18" s="76">
        <f t="shared" si="8"/>
        <v>25</v>
      </c>
      <c r="U18" s="164">
        <f t="shared" si="5"/>
        <v>6</v>
      </c>
      <c r="V18" s="165">
        <f t="shared" si="6"/>
        <v>19</v>
      </c>
      <c r="W18" s="77">
        <f t="shared" si="9"/>
        <v>25</v>
      </c>
      <c r="X18" s="115">
        <f t="shared" si="10"/>
        <v>0.48</v>
      </c>
    </row>
    <row r="19" spans="1:27" ht="12.75" customHeight="1">
      <c r="A19" s="27"/>
      <c r="B19" s="28"/>
      <c r="C19" s="34" t="s">
        <v>23</v>
      </c>
      <c r="D19" s="76">
        <v>11</v>
      </c>
      <c r="E19" s="164">
        <v>1</v>
      </c>
      <c r="F19" s="165">
        <v>10</v>
      </c>
      <c r="G19" s="77">
        <v>11</v>
      </c>
      <c r="H19" s="94">
        <v>4</v>
      </c>
      <c r="I19" s="168">
        <v>0</v>
      </c>
      <c r="J19" s="169">
        <v>4</v>
      </c>
      <c r="K19" s="77">
        <v>4</v>
      </c>
      <c r="L19" s="76">
        <v>3</v>
      </c>
      <c r="M19" s="164">
        <v>1</v>
      </c>
      <c r="N19" s="165">
        <v>2</v>
      </c>
      <c r="O19" s="77">
        <v>3</v>
      </c>
      <c r="P19" s="76">
        <v>0</v>
      </c>
      <c r="Q19" s="164"/>
      <c r="R19" s="165"/>
      <c r="S19" s="77">
        <v>0</v>
      </c>
      <c r="T19" s="76">
        <f t="shared" si="8"/>
        <v>18</v>
      </c>
      <c r="U19" s="164">
        <f t="shared" si="5"/>
        <v>2</v>
      </c>
      <c r="V19" s="165">
        <f t="shared" si="6"/>
        <v>16</v>
      </c>
      <c r="W19" s="77">
        <f t="shared" si="9"/>
        <v>18</v>
      </c>
      <c r="X19" s="115">
        <f t="shared" si="10"/>
        <v>0.61111111111111116</v>
      </c>
    </row>
    <row r="20" spans="1:27" ht="12.75" customHeight="1">
      <c r="A20" s="27"/>
      <c r="B20" s="28"/>
      <c r="C20" s="34" t="s">
        <v>24</v>
      </c>
      <c r="D20" s="76">
        <v>34</v>
      </c>
      <c r="E20" s="164">
        <v>13</v>
      </c>
      <c r="F20" s="165">
        <v>21</v>
      </c>
      <c r="G20" s="77">
        <v>33.25</v>
      </c>
      <c r="H20" s="94">
        <v>17</v>
      </c>
      <c r="I20" s="168">
        <v>12</v>
      </c>
      <c r="J20" s="169">
        <v>5</v>
      </c>
      <c r="K20" s="77">
        <v>17</v>
      </c>
      <c r="L20" s="76">
        <v>36</v>
      </c>
      <c r="M20" s="164">
        <v>24</v>
      </c>
      <c r="N20" s="165">
        <v>12</v>
      </c>
      <c r="O20" s="77">
        <v>35</v>
      </c>
      <c r="P20" s="76">
        <v>0</v>
      </c>
      <c r="Q20" s="164"/>
      <c r="R20" s="165"/>
      <c r="S20" s="77">
        <v>0</v>
      </c>
      <c r="T20" s="76">
        <f t="shared" si="8"/>
        <v>87</v>
      </c>
      <c r="U20" s="164">
        <f t="shared" si="5"/>
        <v>49</v>
      </c>
      <c r="V20" s="165">
        <f t="shared" si="6"/>
        <v>38</v>
      </c>
      <c r="W20" s="77">
        <f t="shared" si="9"/>
        <v>85.25</v>
      </c>
      <c r="X20" s="115">
        <f t="shared" si="10"/>
        <v>0.39080459770114945</v>
      </c>
      <c r="Z20" s="38"/>
      <c r="AA20" s="38"/>
    </row>
    <row r="21" spans="1:27" ht="12.75" customHeight="1">
      <c r="A21" s="27"/>
      <c r="B21" s="28"/>
      <c r="C21" s="34" t="s">
        <v>25</v>
      </c>
      <c r="D21" s="76">
        <v>17</v>
      </c>
      <c r="E21" s="164">
        <v>6</v>
      </c>
      <c r="F21" s="165">
        <v>11</v>
      </c>
      <c r="G21" s="77">
        <v>17</v>
      </c>
      <c r="H21" s="94">
        <v>9</v>
      </c>
      <c r="I21" s="168">
        <v>5</v>
      </c>
      <c r="J21" s="169">
        <v>4</v>
      </c>
      <c r="K21" s="77">
        <v>9</v>
      </c>
      <c r="L21" s="76">
        <v>12</v>
      </c>
      <c r="M21" s="164">
        <v>8</v>
      </c>
      <c r="N21" s="165">
        <v>4</v>
      </c>
      <c r="O21" s="77">
        <v>11</v>
      </c>
      <c r="P21" s="76">
        <v>0</v>
      </c>
      <c r="Q21" s="164"/>
      <c r="R21" s="165"/>
      <c r="S21" s="77">
        <v>0</v>
      </c>
      <c r="T21" s="76">
        <f t="shared" si="8"/>
        <v>38</v>
      </c>
      <c r="U21" s="164">
        <f t="shared" si="5"/>
        <v>19</v>
      </c>
      <c r="V21" s="165">
        <f t="shared" si="6"/>
        <v>19</v>
      </c>
      <c r="W21" s="77">
        <f t="shared" si="9"/>
        <v>37</v>
      </c>
      <c r="X21" s="115">
        <f t="shared" si="10"/>
        <v>0.44736842105263158</v>
      </c>
    </row>
    <row r="22" spans="1:27" ht="12.75" customHeight="1">
      <c r="A22" s="27"/>
      <c r="B22" s="28"/>
      <c r="C22" s="34" t="s">
        <v>26</v>
      </c>
      <c r="D22" s="76">
        <v>13</v>
      </c>
      <c r="E22" s="164">
        <v>2</v>
      </c>
      <c r="F22" s="165">
        <v>11</v>
      </c>
      <c r="G22" s="77">
        <v>13</v>
      </c>
      <c r="H22" s="94">
        <v>5</v>
      </c>
      <c r="I22" s="168">
        <v>3</v>
      </c>
      <c r="J22" s="169">
        <v>2</v>
      </c>
      <c r="K22" s="77">
        <v>5</v>
      </c>
      <c r="L22" s="76">
        <v>3</v>
      </c>
      <c r="M22" s="164">
        <v>1</v>
      </c>
      <c r="N22" s="165">
        <v>2</v>
      </c>
      <c r="O22" s="77">
        <v>3</v>
      </c>
      <c r="P22" s="76">
        <v>0</v>
      </c>
      <c r="Q22" s="164"/>
      <c r="R22" s="165"/>
      <c r="S22" s="77">
        <v>0</v>
      </c>
      <c r="T22" s="76">
        <f t="shared" si="8"/>
        <v>21</v>
      </c>
      <c r="U22" s="164">
        <f t="shared" si="5"/>
        <v>6</v>
      </c>
      <c r="V22" s="165">
        <f t="shared" si="6"/>
        <v>15</v>
      </c>
      <c r="W22" s="77">
        <f t="shared" si="9"/>
        <v>21</v>
      </c>
      <c r="X22" s="115">
        <f t="shared" si="10"/>
        <v>0.61904761904761907</v>
      </c>
    </row>
    <row r="23" spans="1:27" ht="12.75" customHeight="1">
      <c r="A23" s="27"/>
      <c r="B23" s="28"/>
      <c r="C23" s="34" t="s">
        <v>27</v>
      </c>
      <c r="D23" s="76">
        <v>7</v>
      </c>
      <c r="E23" s="164">
        <v>2</v>
      </c>
      <c r="F23" s="165">
        <v>5</v>
      </c>
      <c r="G23" s="77">
        <v>7</v>
      </c>
      <c r="H23" s="94">
        <v>7</v>
      </c>
      <c r="I23" s="168">
        <v>1</v>
      </c>
      <c r="J23" s="169">
        <v>6</v>
      </c>
      <c r="K23" s="77">
        <v>7</v>
      </c>
      <c r="L23" s="76">
        <v>2</v>
      </c>
      <c r="M23" s="164">
        <v>1</v>
      </c>
      <c r="N23" s="165">
        <v>1</v>
      </c>
      <c r="O23" s="77">
        <v>2</v>
      </c>
      <c r="P23" s="76">
        <v>0</v>
      </c>
      <c r="Q23" s="164"/>
      <c r="R23" s="165"/>
      <c r="S23" s="77">
        <v>0</v>
      </c>
      <c r="T23" s="76">
        <f t="shared" si="8"/>
        <v>16</v>
      </c>
      <c r="U23" s="164">
        <f t="shared" si="5"/>
        <v>4</v>
      </c>
      <c r="V23" s="165">
        <f t="shared" si="6"/>
        <v>12</v>
      </c>
      <c r="W23" s="77">
        <f t="shared" si="9"/>
        <v>16</v>
      </c>
      <c r="X23" s="115">
        <f t="shared" si="10"/>
        <v>0.4375</v>
      </c>
    </row>
    <row r="24" spans="1:27" ht="12.75" customHeight="1">
      <c r="A24" s="27"/>
      <c r="B24" s="28"/>
      <c r="C24" s="34" t="s">
        <v>28</v>
      </c>
      <c r="D24" s="76">
        <v>19</v>
      </c>
      <c r="E24" s="164">
        <v>2</v>
      </c>
      <c r="F24" s="165">
        <v>17</v>
      </c>
      <c r="G24" s="77">
        <v>19</v>
      </c>
      <c r="H24" s="94">
        <v>8</v>
      </c>
      <c r="I24" s="168">
        <v>4</v>
      </c>
      <c r="J24" s="169">
        <v>4</v>
      </c>
      <c r="K24" s="77">
        <v>8</v>
      </c>
      <c r="L24" s="76">
        <v>5</v>
      </c>
      <c r="M24" s="164">
        <v>1</v>
      </c>
      <c r="N24" s="165">
        <v>4</v>
      </c>
      <c r="O24" s="77">
        <v>4.75</v>
      </c>
      <c r="P24" s="76">
        <v>1</v>
      </c>
      <c r="Q24" s="164"/>
      <c r="R24" s="165">
        <v>1</v>
      </c>
      <c r="S24" s="77">
        <v>0.5</v>
      </c>
      <c r="T24" s="76">
        <f t="shared" si="8"/>
        <v>33</v>
      </c>
      <c r="U24" s="164">
        <f t="shared" si="5"/>
        <v>7</v>
      </c>
      <c r="V24" s="165">
        <f t="shared" si="6"/>
        <v>26</v>
      </c>
      <c r="W24" s="77">
        <f t="shared" si="9"/>
        <v>32.25</v>
      </c>
      <c r="X24" s="115">
        <f t="shared" si="10"/>
        <v>0.5757575757575758</v>
      </c>
    </row>
    <row r="25" spans="1:27" ht="12.75" customHeight="1">
      <c r="A25" s="27"/>
      <c r="B25" s="28"/>
      <c r="C25" s="34" t="s">
        <v>29</v>
      </c>
      <c r="D25" s="76">
        <v>16</v>
      </c>
      <c r="E25" s="164">
        <v>3</v>
      </c>
      <c r="F25" s="165">
        <v>13</v>
      </c>
      <c r="G25" s="77">
        <v>16</v>
      </c>
      <c r="H25" s="94">
        <v>4</v>
      </c>
      <c r="I25" s="168">
        <v>1</v>
      </c>
      <c r="J25" s="169">
        <v>3</v>
      </c>
      <c r="K25" s="77">
        <v>4</v>
      </c>
      <c r="L25" s="76">
        <v>24</v>
      </c>
      <c r="M25" s="164">
        <v>10</v>
      </c>
      <c r="N25" s="165">
        <v>14</v>
      </c>
      <c r="O25" s="77">
        <v>23.25</v>
      </c>
      <c r="P25" s="76">
        <v>0</v>
      </c>
      <c r="Q25" s="164"/>
      <c r="R25" s="165"/>
      <c r="S25" s="77">
        <v>0</v>
      </c>
      <c r="T25" s="76">
        <f t="shared" si="8"/>
        <v>44</v>
      </c>
      <c r="U25" s="164">
        <f t="shared" si="5"/>
        <v>14</v>
      </c>
      <c r="V25" s="165">
        <f t="shared" si="6"/>
        <v>30</v>
      </c>
      <c r="W25" s="77">
        <f t="shared" si="9"/>
        <v>43.25</v>
      </c>
      <c r="X25" s="115">
        <f t="shared" si="10"/>
        <v>0.36363636363636365</v>
      </c>
    </row>
    <row r="26" spans="1:27" ht="12.75" customHeight="1">
      <c r="A26" s="27"/>
      <c r="B26" s="28"/>
      <c r="C26" s="34" t="s">
        <v>30</v>
      </c>
      <c r="D26" s="76">
        <v>12</v>
      </c>
      <c r="E26" s="164">
        <v>0</v>
      </c>
      <c r="F26" s="165">
        <v>12</v>
      </c>
      <c r="G26" s="77">
        <v>12</v>
      </c>
      <c r="H26" s="94">
        <v>3</v>
      </c>
      <c r="I26" s="168">
        <v>1</v>
      </c>
      <c r="J26" s="169">
        <v>2</v>
      </c>
      <c r="K26" s="77">
        <v>3</v>
      </c>
      <c r="L26" s="76">
        <v>4</v>
      </c>
      <c r="M26" s="164">
        <v>0</v>
      </c>
      <c r="N26" s="165">
        <v>4</v>
      </c>
      <c r="O26" s="77">
        <v>4</v>
      </c>
      <c r="P26" s="76">
        <v>0</v>
      </c>
      <c r="Q26" s="164"/>
      <c r="R26" s="165"/>
      <c r="S26" s="77">
        <v>0</v>
      </c>
      <c r="T26" s="76">
        <f t="shared" si="8"/>
        <v>19</v>
      </c>
      <c r="U26" s="164">
        <f t="shared" si="5"/>
        <v>1</v>
      </c>
      <c r="V26" s="165">
        <f t="shared" si="6"/>
        <v>18</v>
      </c>
      <c r="W26" s="77">
        <f t="shared" si="9"/>
        <v>19</v>
      </c>
      <c r="X26" s="115">
        <f t="shared" si="10"/>
        <v>0.63157894736842102</v>
      </c>
    </row>
    <row r="27" spans="1:27" ht="12.75" customHeight="1">
      <c r="A27" s="27"/>
      <c r="B27" s="28"/>
      <c r="C27" s="34" t="s">
        <v>31</v>
      </c>
      <c r="D27" s="76">
        <v>14</v>
      </c>
      <c r="E27" s="164">
        <v>1</v>
      </c>
      <c r="F27" s="165">
        <v>13</v>
      </c>
      <c r="G27" s="77">
        <v>14</v>
      </c>
      <c r="H27" s="94">
        <v>1</v>
      </c>
      <c r="I27" s="168">
        <v>0</v>
      </c>
      <c r="J27" s="169">
        <v>1</v>
      </c>
      <c r="K27" s="77">
        <v>1</v>
      </c>
      <c r="L27" s="76">
        <v>2</v>
      </c>
      <c r="M27" s="164">
        <v>0</v>
      </c>
      <c r="N27" s="165">
        <v>2</v>
      </c>
      <c r="O27" s="77">
        <v>2</v>
      </c>
      <c r="P27" s="76">
        <v>1</v>
      </c>
      <c r="Q27" s="164"/>
      <c r="R27" s="165">
        <v>1</v>
      </c>
      <c r="S27" s="77">
        <v>0.5</v>
      </c>
      <c r="T27" s="76">
        <f t="shared" si="8"/>
        <v>18</v>
      </c>
      <c r="U27" s="164">
        <f t="shared" si="5"/>
        <v>1</v>
      </c>
      <c r="V27" s="165">
        <f t="shared" si="6"/>
        <v>17</v>
      </c>
      <c r="W27" s="77">
        <f t="shared" si="9"/>
        <v>17.5</v>
      </c>
      <c r="X27" s="115">
        <f t="shared" si="10"/>
        <v>0.77777777777777779</v>
      </c>
    </row>
    <row r="28" spans="1:27" ht="12.75" customHeight="1">
      <c r="A28" s="27"/>
      <c r="B28" s="28"/>
      <c r="C28" s="34" t="s">
        <v>32</v>
      </c>
      <c r="D28" s="76">
        <v>9</v>
      </c>
      <c r="E28" s="164">
        <v>2</v>
      </c>
      <c r="F28" s="165">
        <v>7</v>
      </c>
      <c r="G28" s="77">
        <v>9</v>
      </c>
      <c r="H28" s="94">
        <v>11</v>
      </c>
      <c r="I28" s="168">
        <v>6</v>
      </c>
      <c r="J28" s="169">
        <v>5</v>
      </c>
      <c r="K28" s="77">
        <v>11</v>
      </c>
      <c r="L28" s="76">
        <v>1</v>
      </c>
      <c r="M28" s="164">
        <v>0</v>
      </c>
      <c r="N28" s="165">
        <v>1</v>
      </c>
      <c r="O28" s="77">
        <v>1</v>
      </c>
      <c r="P28" s="76">
        <v>0</v>
      </c>
      <c r="Q28" s="164"/>
      <c r="R28" s="165"/>
      <c r="S28" s="77">
        <v>0</v>
      </c>
      <c r="T28" s="76">
        <f t="shared" si="8"/>
        <v>21</v>
      </c>
      <c r="U28" s="164">
        <f t="shared" si="5"/>
        <v>8</v>
      </c>
      <c r="V28" s="165">
        <f t="shared" si="6"/>
        <v>13</v>
      </c>
      <c r="W28" s="77">
        <f t="shared" si="9"/>
        <v>21</v>
      </c>
      <c r="X28" s="115">
        <f t="shared" si="10"/>
        <v>0.42857142857142855</v>
      </c>
    </row>
    <row r="29" spans="1:27" ht="12.75" customHeight="1">
      <c r="A29" s="27"/>
      <c r="B29" s="28"/>
      <c r="C29" s="34" t="s">
        <v>33</v>
      </c>
      <c r="D29" s="76">
        <v>17</v>
      </c>
      <c r="E29" s="164">
        <v>8</v>
      </c>
      <c r="F29" s="165">
        <v>9</v>
      </c>
      <c r="G29" s="77">
        <v>17</v>
      </c>
      <c r="H29" s="94">
        <v>15</v>
      </c>
      <c r="I29" s="168">
        <v>9</v>
      </c>
      <c r="J29" s="169">
        <v>6</v>
      </c>
      <c r="K29" s="77">
        <v>15</v>
      </c>
      <c r="L29" s="76">
        <v>4</v>
      </c>
      <c r="M29" s="164">
        <v>3</v>
      </c>
      <c r="N29" s="165">
        <v>1</v>
      </c>
      <c r="O29" s="77">
        <v>4</v>
      </c>
      <c r="P29" s="76">
        <v>1</v>
      </c>
      <c r="Q29" s="164"/>
      <c r="R29" s="165">
        <v>1</v>
      </c>
      <c r="S29" s="77">
        <v>0.5</v>
      </c>
      <c r="T29" s="76">
        <f t="shared" si="8"/>
        <v>37</v>
      </c>
      <c r="U29" s="164">
        <f t="shared" si="5"/>
        <v>20</v>
      </c>
      <c r="V29" s="165">
        <f t="shared" si="6"/>
        <v>17</v>
      </c>
      <c r="W29" s="77">
        <f t="shared" si="9"/>
        <v>36.5</v>
      </c>
      <c r="X29" s="115">
        <f t="shared" si="10"/>
        <v>0.45945945945945948</v>
      </c>
    </row>
    <row r="30" spans="1:27" ht="12.75" customHeight="1">
      <c r="A30" s="27"/>
      <c r="B30" s="28"/>
      <c r="C30" s="34" t="s">
        <v>34</v>
      </c>
      <c r="D30" s="76">
        <v>16</v>
      </c>
      <c r="E30" s="164">
        <v>5</v>
      </c>
      <c r="F30" s="165">
        <v>11</v>
      </c>
      <c r="G30" s="77">
        <v>15.5</v>
      </c>
      <c r="H30" s="94">
        <v>4</v>
      </c>
      <c r="I30" s="168">
        <v>2</v>
      </c>
      <c r="J30" s="169">
        <v>2</v>
      </c>
      <c r="K30" s="77">
        <v>4</v>
      </c>
      <c r="L30" s="76">
        <v>1</v>
      </c>
      <c r="M30" s="164">
        <v>1</v>
      </c>
      <c r="N30" s="165">
        <v>0</v>
      </c>
      <c r="O30" s="77">
        <v>0.75</v>
      </c>
      <c r="P30" s="76">
        <v>1</v>
      </c>
      <c r="Q30" s="164"/>
      <c r="R30" s="165">
        <v>1</v>
      </c>
      <c r="S30" s="77">
        <v>0.5</v>
      </c>
      <c r="T30" s="76">
        <f t="shared" si="8"/>
        <v>22</v>
      </c>
      <c r="U30" s="164">
        <f t="shared" si="5"/>
        <v>8</v>
      </c>
      <c r="V30" s="165">
        <f t="shared" si="6"/>
        <v>14</v>
      </c>
      <c r="W30" s="77">
        <f t="shared" si="9"/>
        <v>20.75</v>
      </c>
      <c r="X30" s="115">
        <f t="shared" si="10"/>
        <v>0.72727272727272729</v>
      </c>
    </row>
    <row r="31" spans="1:27" ht="8.1" customHeight="1">
      <c r="A31" s="27"/>
      <c r="B31" s="28"/>
      <c r="C31" s="34"/>
      <c r="D31" s="76"/>
      <c r="E31" s="164"/>
      <c r="F31" s="165"/>
      <c r="G31" s="77"/>
      <c r="H31" s="94"/>
      <c r="I31" s="168"/>
      <c r="J31" s="169"/>
      <c r="K31" s="77"/>
      <c r="L31" s="76"/>
      <c r="M31" s="164"/>
      <c r="N31" s="165"/>
      <c r="O31" s="77"/>
      <c r="P31" s="76"/>
      <c r="Q31" s="164"/>
      <c r="R31" s="165"/>
      <c r="S31" s="77"/>
      <c r="T31" s="76"/>
      <c r="U31" s="164"/>
      <c r="V31" s="165"/>
      <c r="W31" s="77"/>
      <c r="X31" s="115"/>
    </row>
    <row r="32" spans="1:27" ht="12.75" customHeight="1">
      <c r="A32" s="27"/>
      <c r="B32" s="73" t="s">
        <v>35</v>
      </c>
      <c r="C32" s="74"/>
      <c r="D32" s="76">
        <v>38</v>
      </c>
      <c r="E32" s="164">
        <v>17</v>
      </c>
      <c r="F32" s="165">
        <v>21</v>
      </c>
      <c r="G32" s="77">
        <v>38</v>
      </c>
      <c r="H32" s="94">
        <v>22</v>
      </c>
      <c r="I32" s="168">
        <v>12</v>
      </c>
      <c r="J32" s="169">
        <v>10</v>
      </c>
      <c r="K32" s="77">
        <v>22</v>
      </c>
      <c r="L32" s="76">
        <v>17</v>
      </c>
      <c r="M32" s="164">
        <v>14</v>
      </c>
      <c r="N32" s="165">
        <v>3</v>
      </c>
      <c r="O32" s="77">
        <v>16.3</v>
      </c>
      <c r="P32" s="76">
        <v>1</v>
      </c>
      <c r="Q32" s="164"/>
      <c r="R32" s="165">
        <v>1</v>
      </c>
      <c r="S32" s="77">
        <v>0.5</v>
      </c>
      <c r="T32" s="76">
        <f t="shared" ref="T32:T37" si="11">SUM(D32,H32,L32,P32,)</f>
        <v>78</v>
      </c>
      <c r="U32" s="164">
        <f t="shared" si="5"/>
        <v>43</v>
      </c>
      <c r="V32" s="165">
        <f t="shared" si="6"/>
        <v>35</v>
      </c>
      <c r="W32" s="77">
        <f t="shared" ref="W32:W37" si="12">SUM(S32,O32,K32,G32)</f>
        <v>76.8</v>
      </c>
      <c r="X32" s="115">
        <f t="shared" ref="X32:X37" si="13">D32/T32*1</f>
        <v>0.48717948717948717</v>
      </c>
    </row>
    <row r="33" spans="1:24" ht="12.75" customHeight="1">
      <c r="A33" s="27"/>
      <c r="B33" s="73" t="s">
        <v>36</v>
      </c>
      <c r="C33" s="74"/>
      <c r="D33" s="76">
        <v>154</v>
      </c>
      <c r="E33" s="164">
        <v>30</v>
      </c>
      <c r="F33" s="165">
        <v>124</v>
      </c>
      <c r="G33" s="77">
        <v>153.80000000000001</v>
      </c>
      <c r="H33" s="94">
        <v>80</v>
      </c>
      <c r="I33" s="168">
        <v>31</v>
      </c>
      <c r="J33" s="169">
        <v>49</v>
      </c>
      <c r="K33" s="77">
        <v>80</v>
      </c>
      <c r="L33" s="76">
        <v>210</v>
      </c>
      <c r="M33" s="164">
        <v>86</v>
      </c>
      <c r="N33" s="165">
        <v>124</v>
      </c>
      <c r="O33" s="77">
        <v>195.6</v>
      </c>
      <c r="P33" s="76">
        <v>4</v>
      </c>
      <c r="Q33" s="164"/>
      <c r="R33" s="165">
        <v>4</v>
      </c>
      <c r="S33" s="77">
        <v>2</v>
      </c>
      <c r="T33" s="76">
        <f t="shared" si="11"/>
        <v>448</v>
      </c>
      <c r="U33" s="164">
        <f t="shared" si="5"/>
        <v>147</v>
      </c>
      <c r="V33" s="165">
        <f t="shared" si="6"/>
        <v>301</v>
      </c>
      <c r="W33" s="77">
        <f t="shared" si="12"/>
        <v>431.40000000000003</v>
      </c>
      <c r="X33" s="115">
        <f t="shared" si="13"/>
        <v>0.34375</v>
      </c>
    </row>
    <row r="34" spans="1:24" ht="12.75" customHeight="1">
      <c r="A34" s="27"/>
      <c r="B34" s="73" t="s">
        <v>37</v>
      </c>
      <c r="C34" s="74"/>
      <c r="D34" s="76">
        <v>23</v>
      </c>
      <c r="E34" s="164">
        <v>22</v>
      </c>
      <c r="F34" s="165">
        <v>1</v>
      </c>
      <c r="G34" s="77">
        <v>23</v>
      </c>
      <c r="H34" s="94">
        <v>8</v>
      </c>
      <c r="I34" s="168">
        <v>8</v>
      </c>
      <c r="J34" s="169">
        <v>0</v>
      </c>
      <c r="K34" s="77">
        <v>8</v>
      </c>
      <c r="L34" s="76">
        <v>57</v>
      </c>
      <c r="M34" s="164">
        <v>51</v>
      </c>
      <c r="N34" s="165">
        <v>6</v>
      </c>
      <c r="O34" s="77">
        <v>50.54</v>
      </c>
      <c r="P34" s="76">
        <v>0</v>
      </c>
      <c r="Q34" s="164"/>
      <c r="R34" s="165"/>
      <c r="S34" s="77">
        <v>0</v>
      </c>
      <c r="T34" s="76">
        <f t="shared" si="11"/>
        <v>88</v>
      </c>
      <c r="U34" s="164">
        <f t="shared" si="5"/>
        <v>81</v>
      </c>
      <c r="V34" s="165">
        <f t="shared" si="6"/>
        <v>7</v>
      </c>
      <c r="W34" s="77">
        <f t="shared" si="12"/>
        <v>81.539999999999992</v>
      </c>
      <c r="X34" s="115">
        <f t="shared" si="13"/>
        <v>0.26136363636363635</v>
      </c>
    </row>
    <row r="35" spans="1:24" ht="12.75" customHeight="1">
      <c r="A35" s="27"/>
      <c r="B35" s="73" t="s">
        <v>57</v>
      </c>
      <c r="C35" s="74"/>
      <c r="D35" s="76">
        <v>14</v>
      </c>
      <c r="E35" s="164">
        <v>7</v>
      </c>
      <c r="F35" s="165">
        <v>7</v>
      </c>
      <c r="G35" s="77">
        <v>14</v>
      </c>
      <c r="H35" s="94">
        <v>21</v>
      </c>
      <c r="I35" s="168">
        <v>11</v>
      </c>
      <c r="J35" s="169">
        <v>10</v>
      </c>
      <c r="K35" s="77">
        <v>21</v>
      </c>
      <c r="L35" s="76">
        <v>0</v>
      </c>
      <c r="M35" s="164">
        <v>0</v>
      </c>
      <c r="N35" s="165">
        <v>0</v>
      </c>
      <c r="O35" s="77">
        <v>0</v>
      </c>
      <c r="P35" s="76">
        <v>0</v>
      </c>
      <c r="Q35" s="164"/>
      <c r="R35" s="165"/>
      <c r="S35" s="77">
        <v>0</v>
      </c>
      <c r="T35" s="76">
        <f t="shared" si="11"/>
        <v>35</v>
      </c>
      <c r="U35" s="164">
        <f t="shared" si="5"/>
        <v>18</v>
      </c>
      <c r="V35" s="165">
        <f t="shared" si="6"/>
        <v>17</v>
      </c>
      <c r="W35" s="77">
        <f t="shared" si="12"/>
        <v>35</v>
      </c>
      <c r="X35" s="115">
        <f t="shared" si="13"/>
        <v>0.4</v>
      </c>
    </row>
    <row r="36" spans="1:24" ht="12.75" customHeight="1">
      <c r="A36" s="27"/>
      <c r="B36" s="73" t="s">
        <v>40</v>
      </c>
      <c r="C36" s="74"/>
      <c r="D36" s="76">
        <v>4</v>
      </c>
      <c r="E36" s="164">
        <v>2</v>
      </c>
      <c r="F36" s="165">
        <v>2</v>
      </c>
      <c r="G36" s="77">
        <v>4</v>
      </c>
      <c r="H36" s="94">
        <v>1</v>
      </c>
      <c r="I36" s="168">
        <v>1</v>
      </c>
      <c r="J36" s="169">
        <v>0</v>
      </c>
      <c r="K36" s="77">
        <v>1</v>
      </c>
      <c r="L36" s="76">
        <v>6</v>
      </c>
      <c r="M36" s="164">
        <v>6</v>
      </c>
      <c r="N36" s="165">
        <v>0</v>
      </c>
      <c r="O36" s="77">
        <v>6</v>
      </c>
      <c r="P36" s="76">
        <v>0</v>
      </c>
      <c r="Q36" s="164"/>
      <c r="R36" s="165"/>
      <c r="S36" s="77">
        <v>0</v>
      </c>
      <c r="T36" s="76">
        <f t="shared" si="11"/>
        <v>11</v>
      </c>
      <c r="U36" s="164">
        <f t="shared" si="5"/>
        <v>9</v>
      </c>
      <c r="V36" s="165">
        <f t="shared" si="6"/>
        <v>2</v>
      </c>
      <c r="W36" s="77">
        <f t="shared" si="12"/>
        <v>11</v>
      </c>
      <c r="X36" s="115">
        <f t="shared" si="13"/>
        <v>0.36363636363636365</v>
      </c>
    </row>
    <row r="37" spans="1:24" ht="12.75" customHeight="1">
      <c r="A37" s="27"/>
      <c r="B37" s="73" t="s">
        <v>41</v>
      </c>
      <c r="C37" s="74"/>
      <c r="D37" s="76">
        <v>5</v>
      </c>
      <c r="E37" s="164">
        <v>2</v>
      </c>
      <c r="F37" s="165">
        <v>3</v>
      </c>
      <c r="G37" s="77">
        <v>5</v>
      </c>
      <c r="H37" s="94">
        <v>2</v>
      </c>
      <c r="I37" s="168">
        <v>2</v>
      </c>
      <c r="J37" s="169">
        <v>0</v>
      </c>
      <c r="K37" s="77">
        <v>2</v>
      </c>
      <c r="L37" s="76">
        <v>3</v>
      </c>
      <c r="M37" s="164">
        <v>2</v>
      </c>
      <c r="N37" s="165">
        <v>1</v>
      </c>
      <c r="O37" s="77">
        <v>3</v>
      </c>
      <c r="P37" s="76">
        <v>0</v>
      </c>
      <c r="Q37" s="164"/>
      <c r="R37" s="165"/>
      <c r="S37" s="77">
        <v>0</v>
      </c>
      <c r="T37" s="76">
        <f t="shared" si="11"/>
        <v>10</v>
      </c>
      <c r="U37" s="164">
        <f t="shared" si="5"/>
        <v>6</v>
      </c>
      <c r="V37" s="165">
        <f t="shared" si="6"/>
        <v>4</v>
      </c>
      <c r="W37" s="77">
        <f t="shared" si="12"/>
        <v>10</v>
      </c>
      <c r="X37" s="115">
        <f t="shared" si="13"/>
        <v>0.5</v>
      </c>
    </row>
    <row r="38" spans="1:24" ht="12.75" customHeight="1">
      <c r="A38" s="27"/>
      <c r="B38" s="73"/>
      <c r="C38" s="147"/>
      <c r="D38" s="148"/>
      <c r="E38" s="108"/>
      <c r="F38" s="108"/>
      <c r="G38" s="77"/>
      <c r="H38" s="94"/>
      <c r="I38" s="162"/>
      <c r="J38" s="162"/>
      <c r="K38" s="77"/>
      <c r="L38" s="76"/>
      <c r="M38" s="108"/>
      <c r="N38" s="108"/>
      <c r="O38" s="77"/>
      <c r="P38" s="76"/>
      <c r="Q38" s="108"/>
      <c r="R38" s="108"/>
      <c r="S38" s="77"/>
      <c r="T38" s="148"/>
      <c r="U38" s="170"/>
      <c r="V38" s="171"/>
      <c r="W38" s="77"/>
      <c r="X38" s="115"/>
    </row>
    <row r="39" spans="1:24" ht="12.75" customHeight="1">
      <c r="A39" s="121"/>
      <c r="B39" s="122" t="s">
        <v>42</v>
      </c>
      <c r="C39" s="131"/>
      <c r="D39" s="132">
        <f t="shared" ref="D39:W39" si="14">SUM(D8:D14)+SUM(D32:D37)</f>
        <v>750</v>
      </c>
      <c r="E39" s="132">
        <f t="shared" si="14"/>
        <v>238</v>
      </c>
      <c r="F39" s="132">
        <f t="shared" si="14"/>
        <v>512</v>
      </c>
      <c r="G39" s="133">
        <f t="shared" si="14"/>
        <v>748.05</v>
      </c>
      <c r="H39" s="134">
        <f t="shared" si="14"/>
        <v>459</v>
      </c>
      <c r="I39" s="132">
        <f t="shared" si="14"/>
        <v>229</v>
      </c>
      <c r="J39" s="135">
        <f t="shared" si="14"/>
        <v>230</v>
      </c>
      <c r="K39" s="136">
        <f t="shared" si="14"/>
        <v>459</v>
      </c>
      <c r="L39" s="135">
        <f t="shared" si="14"/>
        <v>556</v>
      </c>
      <c r="M39" s="132">
        <f t="shared" si="14"/>
        <v>306</v>
      </c>
      <c r="N39" s="135">
        <f t="shared" si="14"/>
        <v>250</v>
      </c>
      <c r="O39" s="136">
        <f t="shared" si="14"/>
        <v>527.58999999999992</v>
      </c>
      <c r="P39" s="134">
        <f t="shared" si="14"/>
        <v>17</v>
      </c>
      <c r="Q39" s="132">
        <f t="shared" si="14"/>
        <v>4</v>
      </c>
      <c r="R39" s="135">
        <f t="shared" si="14"/>
        <v>13</v>
      </c>
      <c r="S39" s="136">
        <f t="shared" si="14"/>
        <v>8.5</v>
      </c>
      <c r="T39" s="137">
        <f t="shared" si="14"/>
        <v>1782</v>
      </c>
      <c r="U39" s="137">
        <f>SUM(U8:U37)-U14</f>
        <v>777</v>
      </c>
      <c r="V39" s="137">
        <f>SUM(V8:V37)-V14</f>
        <v>1005</v>
      </c>
      <c r="W39" s="138">
        <f t="shared" si="14"/>
        <v>1743.14</v>
      </c>
      <c r="X39" s="139">
        <f>$D$39/$T$39*1</f>
        <v>0.4208754208754209</v>
      </c>
    </row>
    <row r="40" spans="1:24" ht="12.75" customHeight="1">
      <c r="A40" s="126"/>
      <c r="B40" s="127" t="s">
        <v>43</v>
      </c>
      <c r="C40" s="140"/>
      <c r="D40" s="141">
        <f>SUM(D39)/$T$39</f>
        <v>0.4208754208754209</v>
      </c>
      <c r="E40" s="141"/>
      <c r="F40" s="141"/>
      <c r="G40" s="141">
        <f>SUM(G39)/$W$39</f>
        <v>0.42913936918434542</v>
      </c>
      <c r="H40" s="142">
        <f>SUM(H39)/$T$39</f>
        <v>0.25757575757575757</v>
      </c>
      <c r="I40" s="142"/>
      <c r="J40" s="142"/>
      <c r="K40" s="143">
        <f>SUM(K39)/$W$39</f>
        <v>0.26331792053420838</v>
      </c>
      <c r="L40" s="142">
        <f>SUM(L39)/$T$39</f>
        <v>0.31200897867564537</v>
      </c>
      <c r="M40" s="142"/>
      <c r="N40" s="142"/>
      <c r="O40" s="143">
        <f>SUM(O39)/$W$39</f>
        <v>0.30266645249377555</v>
      </c>
      <c r="P40" s="142">
        <f>SUM(P39)/$T$39</f>
        <v>9.5398428731762065E-3</v>
      </c>
      <c r="Q40" s="142"/>
      <c r="R40" s="142"/>
      <c r="S40" s="143">
        <f>SUM(S39)/$W$39</f>
        <v>4.8762577876705253E-3</v>
      </c>
      <c r="T40" s="142"/>
      <c r="U40" s="141"/>
      <c r="V40" s="141"/>
      <c r="W40" s="141">
        <f>SUM(W39)/$W$39</f>
        <v>1</v>
      </c>
      <c r="X40" s="142"/>
    </row>
    <row r="41" spans="1:24" ht="12.75" customHeight="1">
      <c r="A41" s="41"/>
      <c r="B41" s="42"/>
      <c r="C41" s="41"/>
      <c r="D41" s="43"/>
      <c r="E41" s="43"/>
      <c r="F41" s="43"/>
      <c r="G41" s="44"/>
      <c r="H41" s="45"/>
      <c r="I41" s="45"/>
      <c r="J41" s="45"/>
      <c r="K41" s="44"/>
      <c r="L41" s="43"/>
      <c r="M41" s="43"/>
      <c r="N41" s="43"/>
      <c r="O41" s="46"/>
      <c r="P41" s="47"/>
      <c r="Q41" s="47"/>
      <c r="R41" s="47"/>
      <c r="S41" s="48"/>
      <c r="T41" s="47"/>
      <c r="U41" s="43"/>
      <c r="V41" s="43"/>
      <c r="X41" s="51"/>
    </row>
    <row r="42" spans="1:24" ht="12.75" customHeight="1">
      <c r="A42" s="41" t="s">
        <v>56</v>
      </c>
      <c r="B42" s="42"/>
      <c r="C42" s="41"/>
      <c r="D42" s="43"/>
      <c r="E42" s="43"/>
      <c r="F42" s="43"/>
      <c r="G42" s="44"/>
      <c r="H42" s="45"/>
      <c r="I42" s="45"/>
      <c r="J42" s="45"/>
      <c r="K42" s="44"/>
      <c r="L42" s="43"/>
      <c r="M42" s="43"/>
      <c r="N42" s="43"/>
      <c r="O42" s="44"/>
      <c r="P42" s="43"/>
      <c r="Q42" s="43"/>
      <c r="R42" s="43"/>
      <c r="S42" s="68"/>
      <c r="T42" s="43"/>
      <c r="U42" s="43"/>
      <c r="V42" s="43"/>
      <c r="X42" s="51"/>
    </row>
    <row r="43" spans="1:24" ht="12.75" customHeight="1">
      <c r="A43" s="41"/>
      <c r="B43" s="42"/>
      <c r="C43" s="41"/>
      <c r="D43" s="43"/>
      <c r="E43" s="43"/>
      <c r="F43" s="43"/>
      <c r="G43" s="44"/>
      <c r="H43" s="45"/>
      <c r="I43" s="45"/>
      <c r="J43" s="45"/>
      <c r="K43" s="44"/>
      <c r="L43" s="43"/>
      <c r="M43" s="43"/>
      <c r="N43" s="43"/>
      <c r="O43" s="44"/>
      <c r="P43" s="43"/>
      <c r="Q43" s="43"/>
      <c r="R43" s="43"/>
      <c r="S43" s="68"/>
      <c r="T43" s="43"/>
      <c r="U43" s="43"/>
      <c r="V43" s="43"/>
      <c r="X43" s="51"/>
    </row>
    <row r="44" spans="1:24" ht="12.75" customHeight="1">
      <c r="A44" s="41" t="s">
        <v>53</v>
      </c>
      <c r="B44" s="42"/>
      <c r="C44" s="41"/>
      <c r="D44" s="43"/>
      <c r="E44" s="43"/>
      <c r="F44" s="43"/>
      <c r="G44" s="44"/>
      <c r="H44" s="45"/>
      <c r="I44" s="45"/>
      <c r="J44" s="45"/>
      <c r="K44" s="44"/>
      <c r="L44" s="43"/>
      <c r="M44" s="43"/>
      <c r="N44" s="43"/>
      <c r="O44" s="44"/>
      <c r="P44" s="43"/>
      <c r="Q44" s="43"/>
      <c r="R44" s="43"/>
      <c r="S44" s="68"/>
      <c r="T44" s="43"/>
      <c r="U44" s="43"/>
      <c r="V44" s="43"/>
      <c r="X44" s="51"/>
    </row>
    <row r="45" spans="1:24" s="52" customFormat="1" ht="12.75" customHeight="1">
      <c r="D45" s="53"/>
      <c r="E45" s="53"/>
      <c r="F45" s="53"/>
      <c r="G45" s="54"/>
      <c r="H45" s="56"/>
      <c r="I45" s="56"/>
      <c r="J45" s="56"/>
      <c r="K45" s="54"/>
      <c r="L45" s="53"/>
      <c r="M45" s="53"/>
      <c r="N45" s="53"/>
      <c r="O45" s="55"/>
      <c r="P45" s="57"/>
      <c r="Q45" s="57"/>
      <c r="R45" s="57"/>
      <c r="S45" s="58"/>
      <c r="T45" s="57"/>
      <c r="U45" s="57"/>
      <c r="V45" s="57"/>
      <c r="W45" s="59"/>
      <c r="X45" s="61"/>
    </row>
    <row r="46" spans="1:24" s="52" customFormat="1" ht="12.75" customHeight="1">
      <c r="A46" s="12" t="s">
        <v>54</v>
      </c>
      <c r="D46" s="53"/>
      <c r="E46" s="53"/>
      <c r="F46" s="53"/>
      <c r="G46" s="54"/>
      <c r="H46" s="56"/>
      <c r="I46" s="56"/>
      <c r="J46" s="56"/>
      <c r="K46" s="54"/>
      <c r="L46" s="53"/>
      <c r="M46" s="53"/>
      <c r="N46" s="53"/>
      <c r="O46" s="55"/>
      <c r="P46" s="57"/>
      <c r="Q46" s="57"/>
      <c r="R46" s="57"/>
      <c r="S46" s="58"/>
      <c r="T46" s="57"/>
      <c r="U46" s="57"/>
      <c r="V46" s="57"/>
      <c r="W46" s="59"/>
      <c r="X46" s="61"/>
    </row>
    <row r="47" spans="1:24" s="52" customFormat="1" ht="12.75" customHeight="1">
      <c r="D47" s="53"/>
      <c r="E47" s="53"/>
      <c r="F47" s="53"/>
      <c r="G47" s="54"/>
      <c r="H47" s="56"/>
      <c r="I47" s="56"/>
      <c r="J47" s="56"/>
      <c r="K47" s="54"/>
      <c r="L47" s="53"/>
      <c r="M47" s="53"/>
      <c r="N47" s="53"/>
      <c r="O47" s="55"/>
      <c r="P47" s="57"/>
      <c r="Q47" s="57"/>
      <c r="R47" s="57"/>
      <c r="S47" s="58"/>
      <c r="T47" s="57"/>
      <c r="U47" s="57"/>
      <c r="V47" s="57"/>
      <c r="W47" s="59"/>
      <c r="X47" s="61"/>
    </row>
    <row r="48" spans="1:24" s="52" customFormat="1" ht="12.75" customHeight="1">
      <c r="A48" s="62"/>
      <c r="D48" s="53"/>
      <c r="E48" s="53"/>
      <c r="F48" s="53"/>
      <c r="G48" s="54"/>
      <c r="H48" s="56"/>
      <c r="I48" s="56"/>
      <c r="J48" s="56"/>
      <c r="K48" s="54"/>
      <c r="L48" s="53"/>
      <c r="M48" s="53"/>
      <c r="N48" s="53"/>
      <c r="O48" s="55"/>
      <c r="P48" s="57"/>
      <c r="Q48" s="57"/>
      <c r="R48" s="57"/>
      <c r="S48" s="58"/>
      <c r="T48" s="57"/>
      <c r="U48" s="57"/>
      <c r="V48" s="57"/>
      <c r="W48" s="59"/>
      <c r="X48" s="61"/>
    </row>
    <row r="49" spans="1:27" ht="12.75" customHeight="1">
      <c r="O49" s="35"/>
      <c r="P49" s="67"/>
      <c r="S49" s="68"/>
      <c r="T49" s="67"/>
      <c r="U49" s="67"/>
      <c r="V49" s="67"/>
    </row>
    <row r="50" spans="1:27" ht="12.75" customHeight="1">
      <c r="O50" s="35"/>
      <c r="P50" s="67"/>
      <c r="S50" s="68"/>
      <c r="T50" s="67"/>
      <c r="U50" s="67"/>
      <c r="V50" s="67"/>
    </row>
    <row r="51" spans="1:27" ht="12.75" customHeight="1">
      <c r="O51" s="35"/>
      <c r="P51" s="67"/>
      <c r="S51" s="68"/>
      <c r="T51" s="67"/>
      <c r="U51" s="67"/>
      <c r="V51" s="67"/>
    </row>
    <row r="52" spans="1:27" s="49" customFormat="1" ht="12.75" customHeight="1">
      <c r="A52" s="12"/>
      <c r="B52" s="63"/>
      <c r="C52" s="12"/>
      <c r="D52" s="64"/>
      <c r="E52" s="64"/>
      <c r="F52" s="64"/>
      <c r="G52" s="65"/>
      <c r="H52" s="66"/>
      <c r="I52" s="66"/>
      <c r="J52" s="66"/>
      <c r="K52" s="65"/>
      <c r="L52" s="64"/>
      <c r="M52" s="64"/>
      <c r="N52" s="64"/>
      <c r="O52" s="35"/>
      <c r="P52" s="67"/>
      <c r="Q52" s="67"/>
      <c r="R52" s="67"/>
      <c r="S52" s="68"/>
      <c r="T52" s="67"/>
      <c r="U52" s="67"/>
      <c r="V52" s="67"/>
      <c r="X52" s="70"/>
      <c r="Y52" s="12"/>
      <c r="Z52" s="12"/>
      <c r="AA52" s="12"/>
    </row>
    <row r="53" spans="1:27" s="49" customFormat="1" ht="12.75" customHeight="1">
      <c r="A53" s="12"/>
      <c r="B53" s="63"/>
      <c r="C53" s="12"/>
      <c r="D53" s="64"/>
      <c r="E53" s="64"/>
      <c r="F53" s="64"/>
      <c r="G53" s="65"/>
      <c r="H53" s="66"/>
      <c r="I53" s="66"/>
      <c r="J53" s="66"/>
      <c r="K53" s="65"/>
      <c r="L53" s="64"/>
      <c r="M53" s="64"/>
      <c r="N53" s="64"/>
      <c r="O53" s="35"/>
      <c r="P53" s="67"/>
      <c r="Q53" s="67"/>
      <c r="R53" s="67"/>
      <c r="S53" s="68"/>
      <c r="T53" s="67"/>
      <c r="U53" s="67"/>
      <c r="V53" s="67"/>
      <c r="X53" s="70"/>
      <c r="Y53" s="12"/>
      <c r="Z53" s="12"/>
      <c r="AA53" s="12"/>
    </row>
    <row r="54" spans="1:27" s="49" customFormat="1" ht="12.75" customHeight="1">
      <c r="A54" s="12"/>
      <c r="B54" s="63"/>
      <c r="C54" s="12"/>
      <c r="D54" s="64"/>
      <c r="E54" s="64"/>
      <c r="F54" s="64"/>
      <c r="G54" s="65"/>
      <c r="H54" s="66"/>
      <c r="I54" s="66"/>
      <c r="J54" s="66"/>
      <c r="K54" s="65"/>
      <c r="L54" s="64"/>
      <c r="M54" s="64"/>
      <c r="N54" s="64"/>
      <c r="O54" s="35"/>
      <c r="P54" s="67"/>
      <c r="Q54" s="67"/>
      <c r="R54" s="67"/>
      <c r="S54" s="68"/>
      <c r="T54" s="67"/>
      <c r="U54" s="67"/>
      <c r="V54" s="67"/>
      <c r="X54" s="70"/>
      <c r="Y54" s="12"/>
      <c r="Z54" s="12"/>
      <c r="AA54" s="12"/>
    </row>
    <row r="55" spans="1:27" s="49" customFormat="1" ht="12.75" customHeight="1">
      <c r="A55" s="12"/>
      <c r="B55" s="63"/>
      <c r="C55" s="12"/>
      <c r="D55" s="64"/>
      <c r="E55" s="64"/>
      <c r="F55" s="64"/>
      <c r="G55" s="65"/>
      <c r="H55" s="66"/>
      <c r="I55" s="66"/>
      <c r="J55" s="66"/>
      <c r="K55" s="65"/>
      <c r="L55" s="64"/>
      <c r="M55" s="64"/>
      <c r="N55" s="64"/>
      <c r="O55" s="35"/>
      <c r="P55" s="67"/>
      <c r="Q55" s="67"/>
      <c r="R55" s="67"/>
      <c r="S55" s="68"/>
      <c r="T55" s="67"/>
      <c r="U55" s="67"/>
      <c r="V55" s="67"/>
      <c r="X55" s="70"/>
      <c r="Y55" s="12"/>
      <c r="Z55" s="12"/>
      <c r="AA55" s="12"/>
    </row>
    <row r="56" spans="1:27" s="49" customFormat="1" ht="12.75" customHeight="1">
      <c r="A56" s="12"/>
      <c r="B56" s="63"/>
      <c r="C56" s="12"/>
      <c r="D56" s="64"/>
      <c r="E56" s="64"/>
      <c r="F56" s="64"/>
      <c r="G56" s="65"/>
      <c r="H56" s="66"/>
      <c r="I56" s="66"/>
      <c r="J56" s="66"/>
      <c r="K56" s="65"/>
      <c r="L56" s="64"/>
      <c r="M56" s="64"/>
      <c r="N56" s="64"/>
      <c r="O56" s="35"/>
      <c r="P56" s="67"/>
      <c r="Q56" s="67"/>
      <c r="R56" s="67"/>
      <c r="S56" s="68"/>
      <c r="T56" s="67"/>
      <c r="U56" s="67"/>
      <c r="V56" s="67"/>
      <c r="X56" s="70"/>
      <c r="Y56" s="12"/>
      <c r="Z56" s="12"/>
      <c r="AA56" s="12"/>
    </row>
    <row r="57" spans="1:27" s="49" customFormat="1" ht="12.75" customHeight="1">
      <c r="A57" s="12"/>
      <c r="B57" s="63"/>
      <c r="C57" s="12"/>
      <c r="D57" s="64"/>
      <c r="E57" s="64"/>
      <c r="F57" s="64"/>
      <c r="G57" s="65"/>
      <c r="H57" s="66"/>
      <c r="I57" s="66"/>
      <c r="J57" s="66"/>
      <c r="K57" s="65"/>
      <c r="L57" s="64"/>
      <c r="M57" s="64"/>
      <c r="N57" s="64"/>
      <c r="O57" s="35"/>
      <c r="P57" s="67"/>
      <c r="Q57" s="67"/>
      <c r="R57" s="67"/>
      <c r="S57" s="68"/>
      <c r="T57" s="67"/>
      <c r="U57" s="67"/>
      <c r="V57" s="67"/>
      <c r="X57" s="70"/>
      <c r="Y57" s="12"/>
      <c r="Z57" s="12"/>
      <c r="AA57" s="12"/>
    </row>
    <row r="58" spans="1:27" s="49" customFormat="1" ht="12.75" customHeight="1">
      <c r="A58" s="12"/>
      <c r="B58" s="63"/>
      <c r="C58" s="12"/>
      <c r="D58" s="64"/>
      <c r="E58" s="64"/>
      <c r="F58" s="64"/>
      <c r="G58" s="65"/>
      <c r="H58" s="66"/>
      <c r="I58" s="66"/>
      <c r="J58" s="66"/>
      <c r="K58" s="65"/>
      <c r="L58" s="64"/>
      <c r="M58" s="64"/>
      <c r="N58" s="64"/>
      <c r="O58" s="35"/>
      <c r="P58" s="67"/>
      <c r="Q58" s="67"/>
      <c r="R58" s="67"/>
      <c r="S58" s="68"/>
      <c r="T58" s="67"/>
      <c r="U58" s="67"/>
      <c r="V58" s="67"/>
      <c r="X58" s="70"/>
      <c r="Y58" s="12"/>
      <c r="Z58" s="12"/>
      <c r="AA58" s="12"/>
    </row>
    <row r="59" spans="1:27" s="49" customFormat="1">
      <c r="A59" s="12"/>
      <c r="B59" s="63"/>
      <c r="C59" s="12"/>
      <c r="D59" s="64"/>
      <c r="E59" s="64"/>
      <c r="F59" s="64"/>
      <c r="G59" s="65"/>
      <c r="H59" s="66"/>
      <c r="I59" s="66"/>
      <c r="J59" s="66"/>
      <c r="K59" s="65"/>
      <c r="L59" s="64"/>
      <c r="M59" s="64"/>
      <c r="N59" s="64"/>
      <c r="O59" s="35"/>
      <c r="P59" s="67"/>
      <c r="Q59" s="67"/>
      <c r="R59" s="67"/>
      <c r="S59" s="68"/>
      <c r="T59" s="67"/>
      <c r="U59" s="67"/>
      <c r="V59" s="67"/>
      <c r="X59" s="70"/>
      <c r="Y59" s="12"/>
      <c r="Z59" s="12"/>
      <c r="AA59" s="12"/>
    </row>
    <row r="60" spans="1:27" s="49" customFormat="1">
      <c r="A60" s="12"/>
      <c r="B60" s="63"/>
      <c r="C60" s="12"/>
      <c r="D60" s="64"/>
      <c r="E60" s="64"/>
      <c r="F60" s="64"/>
      <c r="G60" s="65"/>
      <c r="H60" s="66"/>
      <c r="I60" s="66"/>
      <c r="J60" s="66"/>
      <c r="K60" s="65"/>
      <c r="L60" s="64"/>
      <c r="M60" s="64"/>
      <c r="N60" s="64"/>
      <c r="O60" s="35"/>
      <c r="P60" s="67"/>
      <c r="Q60" s="67"/>
      <c r="R60" s="67"/>
      <c r="S60" s="68"/>
      <c r="T60" s="67"/>
      <c r="U60" s="67"/>
      <c r="V60" s="67"/>
      <c r="X60" s="70"/>
      <c r="Y60" s="12"/>
      <c r="Z60" s="12"/>
      <c r="AA60" s="12"/>
    </row>
    <row r="61" spans="1:27" s="49" customFormat="1">
      <c r="A61" s="12"/>
      <c r="B61" s="63"/>
      <c r="C61" s="12"/>
      <c r="D61" s="64"/>
      <c r="E61" s="64"/>
      <c r="F61" s="64"/>
      <c r="G61" s="65"/>
      <c r="H61" s="66"/>
      <c r="I61" s="66"/>
      <c r="J61" s="66"/>
      <c r="K61" s="65"/>
      <c r="L61" s="64"/>
      <c r="M61" s="64"/>
      <c r="N61" s="64"/>
      <c r="O61" s="35"/>
      <c r="P61" s="67"/>
      <c r="Q61" s="67"/>
      <c r="R61" s="67"/>
      <c r="S61" s="68"/>
      <c r="T61" s="67"/>
      <c r="U61" s="67"/>
      <c r="V61" s="67"/>
      <c r="X61" s="70"/>
      <c r="Y61" s="12"/>
      <c r="Z61" s="12"/>
      <c r="AA61" s="12"/>
    </row>
    <row r="62" spans="1:27" s="49" customFormat="1">
      <c r="A62" s="12"/>
      <c r="B62" s="63"/>
      <c r="C62" s="12"/>
      <c r="D62" s="64"/>
      <c r="E62" s="64"/>
      <c r="F62" s="64"/>
      <c r="G62" s="65"/>
      <c r="H62" s="66"/>
      <c r="I62" s="66"/>
      <c r="J62" s="66"/>
      <c r="K62" s="65"/>
      <c r="L62" s="64"/>
      <c r="M62" s="64"/>
      <c r="N62" s="64"/>
      <c r="O62" s="35"/>
      <c r="P62" s="67"/>
      <c r="Q62" s="67"/>
      <c r="R62" s="67"/>
      <c r="S62" s="68"/>
      <c r="T62" s="67"/>
      <c r="U62" s="67"/>
      <c r="V62" s="67"/>
      <c r="X62" s="70"/>
      <c r="Y62" s="12"/>
      <c r="Z62" s="12"/>
      <c r="AA62" s="12"/>
    </row>
    <row r="63" spans="1:27" s="49" customFormat="1">
      <c r="A63" s="12"/>
      <c r="B63" s="63"/>
      <c r="C63" s="12"/>
      <c r="D63" s="64"/>
      <c r="E63" s="64"/>
      <c r="F63" s="64"/>
      <c r="G63" s="65"/>
      <c r="H63" s="66"/>
      <c r="I63" s="66"/>
      <c r="J63" s="66"/>
      <c r="K63" s="65"/>
      <c r="L63" s="64"/>
      <c r="M63" s="64"/>
      <c r="N63" s="64"/>
      <c r="O63" s="35"/>
      <c r="P63" s="67"/>
      <c r="Q63" s="67"/>
      <c r="R63" s="67"/>
      <c r="S63" s="68"/>
      <c r="T63" s="67"/>
      <c r="U63" s="67"/>
      <c r="V63" s="67"/>
      <c r="X63" s="70"/>
      <c r="Y63" s="12"/>
      <c r="Z63" s="12"/>
      <c r="AA63" s="12"/>
    </row>
    <row r="64" spans="1:27" s="49" customFormat="1">
      <c r="A64" s="12"/>
      <c r="B64" s="63"/>
      <c r="C64" s="12"/>
      <c r="D64" s="64"/>
      <c r="E64" s="64"/>
      <c r="F64" s="64"/>
      <c r="G64" s="65"/>
      <c r="H64" s="66"/>
      <c r="I64" s="66"/>
      <c r="J64" s="66"/>
      <c r="K64" s="65"/>
      <c r="L64" s="64"/>
      <c r="M64" s="64"/>
      <c r="N64" s="64"/>
      <c r="O64" s="35"/>
      <c r="P64" s="67"/>
      <c r="Q64" s="67"/>
      <c r="R64" s="67"/>
      <c r="S64" s="68"/>
      <c r="T64" s="67"/>
      <c r="U64" s="67"/>
      <c r="V64" s="67"/>
      <c r="X64" s="70"/>
      <c r="Y64" s="12"/>
      <c r="Z64" s="12"/>
      <c r="AA64" s="12"/>
    </row>
    <row r="65" spans="1:27" s="49" customFormat="1">
      <c r="A65" s="12"/>
      <c r="B65" s="63"/>
      <c r="C65" s="12"/>
      <c r="D65" s="64"/>
      <c r="E65" s="64"/>
      <c r="F65" s="64"/>
      <c r="G65" s="65"/>
      <c r="H65" s="66"/>
      <c r="I65" s="66"/>
      <c r="J65" s="66"/>
      <c r="K65" s="65"/>
      <c r="L65" s="64"/>
      <c r="M65" s="64"/>
      <c r="N65" s="64"/>
      <c r="O65" s="35"/>
      <c r="P65" s="67"/>
      <c r="Q65" s="67"/>
      <c r="R65" s="67"/>
      <c r="S65" s="68"/>
      <c r="T65" s="67"/>
      <c r="U65" s="67"/>
      <c r="V65" s="67"/>
      <c r="X65" s="70"/>
      <c r="Y65" s="12"/>
      <c r="Z65" s="12"/>
      <c r="AA65" s="12"/>
    </row>
    <row r="66" spans="1:27" s="49" customFormat="1">
      <c r="A66" s="12"/>
      <c r="B66" s="63"/>
      <c r="C66" s="12"/>
      <c r="D66" s="64"/>
      <c r="E66" s="64"/>
      <c r="F66" s="64"/>
      <c r="G66" s="65"/>
      <c r="H66" s="66"/>
      <c r="I66" s="66"/>
      <c r="J66" s="66"/>
      <c r="K66" s="65"/>
      <c r="L66" s="64"/>
      <c r="M66" s="64"/>
      <c r="N66" s="64"/>
      <c r="O66" s="35"/>
      <c r="P66" s="67"/>
      <c r="Q66" s="67"/>
      <c r="R66" s="67"/>
      <c r="S66" s="68"/>
      <c r="T66" s="67"/>
      <c r="U66" s="67"/>
      <c r="V66" s="67"/>
      <c r="X66" s="70"/>
      <c r="Y66" s="12"/>
      <c r="Z66" s="12"/>
      <c r="AA66" s="12"/>
    </row>
    <row r="67" spans="1:27" s="49" customFormat="1">
      <c r="A67" s="12"/>
      <c r="B67" s="63"/>
      <c r="C67" s="12"/>
      <c r="D67" s="64"/>
      <c r="E67" s="64"/>
      <c r="F67" s="64"/>
      <c r="G67" s="65"/>
      <c r="H67" s="66"/>
      <c r="I67" s="66"/>
      <c r="J67" s="66"/>
      <c r="K67" s="65"/>
      <c r="L67" s="64"/>
      <c r="M67" s="64"/>
      <c r="N67" s="64"/>
      <c r="O67" s="35"/>
      <c r="P67" s="67"/>
      <c r="Q67" s="67"/>
      <c r="R67" s="67"/>
      <c r="S67" s="68"/>
      <c r="T67" s="67"/>
      <c r="U67" s="67"/>
      <c r="V67" s="67"/>
      <c r="X67" s="70"/>
      <c r="Y67" s="12"/>
      <c r="Z67" s="12"/>
      <c r="AA67" s="12"/>
    </row>
  </sheetData>
  <mergeCells count="12">
    <mergeCell ref="A1:X1"/>
    <mergeCell ref="A2:X2"/>
    <mergeCell ref="A4:C6"/>
    <mergeCell ref="D5:G5"/>
    <mergeCell ref="H5:K5"/>
    <mergeCell ref="H4:K4"/>
    <mergeCell ref="T4:W4"/>
    <mergeCell ref="P5:S5"/>
    <mergeCell ref="L5:O5"/>
    <mergeCell ref="L4:O4"/>
    <mergeCell ref="D4:G4"/>
    <mergeCell ref="T5:W5"/>
  </mergeCells>
  <pageMargins left="0.25" right="0.25" top="0.75" bottom="0.75" header="0.5" footer="0.5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0"/>
  <sheetViews>
    <sheetView topLeftCell="A28" zoomScale="130" zoomScaleNormal="130" zoomScaleSheetLayoutView="75" workbookViewId="0">
      <selection activeCell="L46" sqref="L46"/>
    </sheetView>
  </sheetViews>
  <sheetFormatPr defaultRowHeight="12.75"/>
  <cols>
    <col min="1" max="1" width="2.7109375" style="12" customWidth="1"/>
    <col min="2" max="2" width="1.7109375" style="12" customWidth="1"/>
    <col min="3" max="3" width="2.28515625" style="63" customWidth="1"/>
    <col min="4" max="4" width="25.85546875" style="12" customWidth="1"/>
    <col min="5" max="5" width="8.7109375" style="64" customWidth="1"/>
    <col min="6" max="6" width="11.140625" style="65" bestFit="1" customWidth="1"/>
    <col min="7" max="7" width="1.42578125" style="35" customWidth="1"/>
    <col min="8" max="8" width="9.85546875" style="66" bestFit="1" customWidth="1"/>
    <col min="9" max="9" width="11.28515625" style="65" bestFit="1" customWidth="1"/>
    <col min="10" max="10" width="1" style="35" customWidth="1"/>
    <col min="11" max="11" width="9.85546875" style="64" bestFit="1" customWidth="1"/>
    <col min="12" max="12" width="11.140625" style="65" bestFit="1" customWidth="1"/>
    <col min="13" max="13" width="1.140625" style="35" hidden="1" customWidth="1"/>
    <col min="14" max="14" width="7.85546875" style="36" customWidth="1"/>
    <col min="15" max="15" width="8.140625" style="49" bestFit="1" customWidth="1"/>
    <col min="16" max="16" width="1" style="37" customWidth="1"/>
    <col min="17" max="17" width="11.140625" style="64" bestFit="1" customWidth="1"/>
    <col min="18" max="18" width="12.7109375" style="49" bestFit="1" customWidth="1"/>
    <col min="19" max="19" width="1.42578125" style="69" customWidth="1"/>
    <col min="20" max="20" width="9" style="70" customWidth="1"/>
    <col min="21" max="21" width="2.7109375" style="12" customWidth="1"/>
    <col min="22" max="16384" width="9.140625" style="12"/>
  </cols>
  <sheetData>
    <row r="1" spans="2:20" ht="18">
      <c r="B1" s="172" t="s">
        <v>48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2:20" s="1" customFormat="1" ht="20.25" customHeight="1">
      <c r="B2" s="172" t="s">
        <v>47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2:20" s="1" customFormat="1" ht="20.25" customHeight="1">
      <c r="B3" s="172" t="s">
        <v>49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2:20" s="1" customFormat="1" ht="9.75" customHeight="1">
      <c r="B4" s="88"/>
      <c r="C4" s="2"/>
      <c r="E4" s="3"/>
      <c r="F4" s="4"/>
      <c r="G4" s="5"/>
      <c r="H4" s="6"/>
      <c r="I4" s="4"/>
      <c r="J4" s="5"/>
      <c r="K4" s="3"/>
      <c r="L4" s="4"/>
      <c r="M4" s="5"/>
      <c r="N4" s="7"/>
      <c r="O4" s="8"/>
      <c r="P4" s="89"/>
      <c r="Q4" s="7"/>
      <c r="R4" s="9"/>
      <c r="S4" s="10"/>
      <c r="T4" s="11"/>
    </row>
    <row r="5" spans="2:20" ht="11.45" customHeight="1">
      <c r="B5" s="13"/>
      <c r="C5" s="14"/>
      <c r="D5" s="15"/>
      <c r="E5" s="16"/>
      <c r="F5" s="17"/>
      <c r="G5" s="17"/>
      <c r="H5" s="91"/>
      <c r="I5" s="17"/>
      <c r="J5" s="17"/>
      <c r="K5" s="16"/>
      <c r="L5" s="17"/>
      <c r="M5" s="17"/>
      <c r="N5" s="16"/>
      <c r="O5" s="17"/>
      <c r="P5" s="101"/>
      <c r="Q5" s="198" t="s">
        <v>0</v>
      </c>
      <c r="R5" s="199"/>
      <c r="S5" s="199"/>
      <c r="T5" s="111"/>
    </row>
    <row r="6" spans="2:20" ht="11.45" customHeight="1">
      <c r="B6" s="18"/>
      <c r="C6" s="19"/>
      <c r="D6" s="20"/>
      <c r="E6" s="21"/>
      <c r="F6" s="22"/>
      <c r="G6" s="22"/>
      <c r="H6" s="200" t="s">
        <v>1</v>
      </c>
      <c r="I6" s="201"/>
      <c r="J6" s="71"/>
      <c r="K6" s="202" t="s">
        <v>46</v>
      </c>
      <c r="L6" s="203"/>
      <c r="M6" s="71"/>
      <c r="N6" s="21"/>
      <c r="O6" s="22"/>
      <c r="P6" s="102"/>
      <c r="Q6" s="200"/>
      <c r="R6" s="201"/>
      <c r="S6" s="201"/>
      <c r="T6" s="112"/>
    </row>
    <row r="7" spans="2:20" ht="11.45" customHeight="1">
      <c r="B7" s="18"/>
      <c r="C7" s="19" t="s">
        <v>2</v>
      </c>
      <c r="D7" s="20"/>
      <c r="E7" s="202" t="s">
        <v>3</v>
      </c>
      <c r="F7" s="203"/>
      <c r="G7" s="90"/>
      <c r="H7" s="200" t="s">
        <v>4</v>
      </c>
      <c r="I7" s="201"/>
      <c r="J7" s="71"/>
      <c r="K7" s="204" t="s">
        <v>4</v>
      </c>
      <c r="L7" s="205"/>
      <c r="M7" s="72"/>
      <c r="N7" s="202" t="s">
        <v>5</v>
      </c>
      <c r="O7" s="203"/>
      <c r="P7" s="206"/>
      <c r="Q7" s="200"/>
      <c r="R7" s="201"/>
      <c r="S7" s="201"/>
      <c r="T7" s="112" t="s">
        <v>6</v>
      </c>
    </row>
    <row r="8" spans="2:20" ht="11.45" customHeight="1">
      <c r="B8" s="23"/>
      <c r="C8" s="24"/>
      <c r="D8" s="25"/>
      <c r="E8" s="26" t="s">
        <v>7</v>
      </c>
      <c r="F8" s="208" t="s">
        <v>8</v>
      </c>
      <c r="G8" s="208"/>
      <c r="H8" s="92" t="s">
        <v>7</v>
      </c>
      <c r="I8" s="208" t="s">
        <v>8</v>
      </c>
      <c r="J8" s="208"/>
      <c r="K8" s="26" t="s">
        <v>7</v>
      </c>
      <c r="L8" s="208" t="s">
        <v>8</v>
      </c>
      <c r="M8" s="208"/>
      <c r="N8" s="26" t="s">
        <v>7</v>
      </c>
      <c r="O8" s="208" t="s">
        <v>8</v>
      </c>
      <c r="P8" s="209"/>
      <c r="Q8" s="26" t="s">
        <v>7</v>
      </c>
      <c r="R8" s="207" t="s">
        <v>8</v>
      </c>
      <c r="S8" s="207"/>
      <c r="T8" s="113" t="s">
        <v>9</v>
      </c>
    </row>
    <row r="9" spans="2:20" ht="3.75" customHeight="1">
      <c r="B9" s="27"/>
      <c r="C9" s="28"/>
      <c r="D9" s="29"/>
      <c r="E9" s="30"/>
      <c r="F9" s="5"/>
      <c r="G9" s="5"/>
      <c r="H9" s="93"/>
      <c r="I9" s="31"/>
      <c r="J9" s="5"/>
      <c r="K9" s="98"/>
      <c r="L9" s="5"/>
      <c r="M9" s="5"/>
      <c r="N9" s="30"/>
      <c r="O9" s="32"/>
      <c r="P9" s="103"/>
      <c r="Q9" s="30"/>
      <c r="R9" s="33"/>
      <c r="S9" s="106"/>
      <c r="T9" s="114"/>
    </row>
    <row r="10" spans="2:20" ht="11.45" customHeight="1">
      <c r="B10" s="27"/>
      <c r="C10" s="73" t="s">
        <v>10</v>
      </c>
      <c r="D10" s="74"/>
      <c r="E10" s="76">
        <v>41</v>
      </c>
      <c r="F10" s="77">
        <v>40.01</v>
      </c>
      <c r="G10" s="77"/>
      <c r="H10" s="94">
        <v>40</v>
      </c>
      <c r="I10" s="77">
        <v>40</v>
      </c>
      <c r="J10" s="77"/>
      <c r="K10" s="76">
        <v>29</v>
      </c>
      <c r="L10" s="77">
        <v>28.25</v>
      </c>
      <c r="M10" s="77"/>
      <c r="N10" s="76">
        <v>0</v>
      </c>
      <c r="O10" s="77">
        <v>0</v>
      </c>
      <c r="P10" s="104"/>
      <c r="Q10" s="76">
        <f>SUM(E10,H10,K10,N10,)</f>
        <v>110</v>
      </c>
      <c r="R10" s="79">
        <f>SUM(O10,L10,I10,F10)</f>
        <v>108.25999999999999</v>
      </c>
      <c r="S10" s="107"/>
      <c r="T10" s="115">
        <f>E10/Q10*1</f>
        <v>0.37272727272727274</v>
      </c>
    </row>
    <row r="11" spans="2:20" ht="3.75" customHeight="1">
      <c r="B11" s="27"/>
      <c r="C11" s="73"/>
      <c r="D11" s="74"/>
      <c r="E11" s="76"/>
      <c r="F11" s="77"/>
      <c r="G11" s="77"/>
      <c r="H11" s="95"/>
      <c r="I11" s="77"/>
      <c r="J11" s="77"/>
      <c r="K11" s="76"/>
      <c r="L11" s="77"/>
      <c r="M11" s="77"/>
      <c r="N11" s="76"/>
      <c r="O11" s="77"/>
      <c r="P11" s="104"/>
      <c r="Q11" s="76"/>
      <c r="R11" s="79"/>
      <c r="S11" s="107"/>
      <c r="T11" s="115"/>
    </row>
    <row r="12" spans="2:20" ht="11.45" customHeight="1">
      <c r="B12" s="27"/>
      <c r="C12" s="73" t="s">
        <v>11</v>
      </c>
      <c r="D12" s="74"/>
      <c r="E12" s="76">
        <v>56</v>
      </c>
      <c r="F12" s="77">
        <v>56</v>
      </c>
      <c r="G12" s="77"/>
      <c r="H12" s="94">
        <v>59</v>
      </c>
      <c r="I12" s="77">
        <v>59</v>
      </c>
      <c r="J12" s="77"/>
      <c r="K12" s="76">
        <v>30</v>
      </c>
      <c r="L12" s="77">
        <v>28.5</v>
      </c>
      <c r="M12" s="77"/>
      <c r="N12" s="76">
        <v>4</v>
      </c>
      <c r="O12" s="77">
        <v>1.51</v>
      </c>
      <c r="P12" s="104"/>
      <c r="Q12" s="76">
        <f>SUM(E12,H12,K12,N12,)</f>
        <v>149</v>
      </c>
      <c r="R12" s="79">
        <f>SUM(O12,L12,I12,F12)</f>
        <v>145.01</v>
      </c>
      <c r="S12" s="107"/>
      <c r="T12" s="115">
        <f>E12/Q12*1</f>
        <v>0.37583892617449666</v>
      </c>
    </row>
    <row r="13" spans="2:20" ht="3.75" customHeight="1">
      <c r="B13" s="27"/>
      <c r="C13" s="73"/>
      <c r="D13" s="74"/>
      <c r="E13" s="76"/>
      <c r="F13" s="77"/>
      <c r="G13" s="77"/>
      <c r="H13" s="95"/>
      <c r="I13" s="77"/>
      <c r="J13" s="77"/>
      <c r="K13" s="76"/>
      <c r="L13" s="77"/>
      <c r="M13" s="77"/>
      <c r="N13" s="76"/>
      <c r="O13" s="77"/>
      <c r="P13" s="104"/>
      <c r="Q13" s="76"/>
      <c r="R13" s="79"/>
      <c r="S13" s="107"/>
      <c r="T13" s="115"/>
    </row>
    <row r="14" spans="2:20" ht="11.45" customHeight="1">
      <c r="B14" s="27"/>
      <c r="C14" s="73" t="s">
        <v>12</v>
      </c>
      <c r="D14" s="74"/>
      <c r="E14" s="76">
        <v>80</v>
      </c>
      <c r="F14" s="77">
        <v>79.5</v>
      </c>
      <c r="G14" s="77"/>
      <c r="H14" s="94">
        <v>45</v>
      </c>
      <c r="I14" s="77">
        <v>45</v>
      </c>
      <c r="J14" s="77"/>
      <c r="K14" s="76">
        <v>24</v>
      </c>
      <c r="L14" s="77">
        <v>22</v>
      </c>
      <c r="M14" s="77"/>
      <c r="N14" s="76">
        <v>6</v>
      </c>
      <c r="O14" s="77">
        <v>3</v>
      </c>
      <c r="P14" s="104"/>
      <c r="Q14" s="76">
        <f>SUM(E14,H14,K14,N14,)</f>
        <v>155</v>
      </c>
      <c r="R14" s="79">
        <f>SUM(O14,L14,I14,F14)</f>
        <v>149.5</v>
      </c>
      <c r="S14" s="107"/>
      <c r="T14" s="115">
        <f>E14/Q14*1</f>
        <v>0.5161290322580645</v>
      </c>
    </row>
    <row r="15" spans="2:20" ht="3.75" customHeight="1">
      <c r="B15" s="27"/>
      <c r="C15" s="73"/>
      <c r="D15" s="74"/>
      <c r="E15" s="76"/>
      <c r="F15" s="77"/>
      <c r="G15" s="77"/>
      <c r="H15" s="95"/>
      <c r="I15" s="77"/>
      <c r="J15" s="77"/>
      <c r="K15" s="76"/>
      <c r="L15" s="77"/>
      <c r="M15" s="77"/>
      <c r="N15" s="76"/>
      <c r="O15" s="77"/>
      <c r="P15" s="104"/>
      <c r="Q15" s="76"/>
      <c r="R15" s="79"/>
      <c r="S15" s="107"/>
      <c r="T15" s="115"/>
    </row>
    <row r="16" spans="2:20" ht="3.75" customHeight="1">
      <c r="B16" s="27"/>
      <c r="C16" s="73"/>
      <c r="D16" s="74"/>
      <c r="E16" s="76"/>
      <c r="F16" s="77"/>
      <c r="G16" s="77"/>
      <c r="H16" s="95"/>
      <c r="I16" s="77"/>
      <c r="J16" s="77"/>
      <c r="K16" s="76"/>
      <c r="L16" s="77"/>
      <c r="M16" s="77"/>
      <c r="N16" s="76"/>
      <c r="O16" s="77"/>
      <c r="P16" s="104"/>
      <c r="Q16" s="76"/>
      <c r="R16" s="79"/>
      <c r="S16" s="107"/>
      <c r="T16" s="115"/>
    </row>
    <row r="17" spans="1:23" ht="11.45" customHeight="1">
      <c r="B17" s="27"/>
      <c r="C17" s="73" t="s">
        <v>13</v>
      </c>
      <c r="D17" s="74"/>
      <c r="E17" s="76"/>
      <c r="F17" s="77"/>
      <c r="G17" s="77"/>
      <c r="H17" s="94"/>
      <c r="I17" s="77"/>
      <c r="J17" s="77"/>
      <c r="K17" s="76"/>
      <c r="L17" s="77"/>
      <c r="M17" s="77"/>
      <c r="N17" s="76"/>
      <c r="O17" s="77"/>
      <c r="P17" s="104"/>
      <c r="Q17" s="76"/>
      <c r="R17" s="79"/>
      <c r="S17" s="107"/>
      <c r="T17" s="115"/>
    </row>
    <row r="18" spans="1:23" ht="11.45" customHeight="1">
      <c r="B18" s="27"/>
      <c r="C18" s="73" t="s">
        <v>14</v>
      </c>
      <c r="D18" s="74"/>
      <c r="E18" s="76">
        <v>36</v>
      </c>
      <c r="F18" s="77">
        <v>36</v>
      </c>
      <c r="G18" s="77"/>
      <c r="H18" s="94">
        <v>27</v>
      </c>
      <c r="I18" s="77">
        <v>27</v>
      </c>
      <c r="J18" s="77"/>
      <c r="K18" s="76">
        <v>28</v>
      </c>
      <c r="L18" s="77">
        <v>28</v>
      </c>
      <c r="M18" s="77"/>
      <c r="N18" s="76">
        <v>0</v>
      </c>
      <c r="O18" s="77">
        <v>0</v>
      </c>
      <c r="P18" s="104"/>
      <c r="Q18" s="76">
        <f>SUM(E18,H18,K18,N18,)</f>
        <v>91</v>
      </c>
      <c r="R18" s="79">
        <f>SUM(O18,L18,I18,F18)</f>
        <v>91</v>
      </c>
      <c r="S18" s="107"/>
      <c r="T18" s="115">
        <f>E18/Q18*1</f>
        <v>0.39560439560439559</v>
      </c>
    </row>
    <row r="19" spans="1:23" ht="3.75" customHeight="1">
      <c r="B19" s="27"/>
      <c r="C19" s="73"/>
      <c r="D19" s="74"/>
      <c r="E19" s="76"/>
      <c r="F19" s="77"/>
      <c r="G19" s="77"/>
      <c r="H19" s="95"/>
      <c r="I19" s="77"/>
      <c r="J19" s="77"/>
      <c r="K19" s="76"/>
      <c r="L19" s="77"/>
      <c r="M19" s="77"/>
      <c r="N19" s="76"/>
      <c r="O19" s="77"/>
      <c r="P19" s="104"/>
      <c r="Q19" s="76"/>
      <c r="R19" s="79"/>
      <c r="S19" s="107"/>
      <c r="T19" s="115"/>
    </row>
    <row r="20" spans="1:23" ht="11.45" customHeight="1">
      <c r="B20" s="27"/>
      <c r="C20" s="73" t="s">
        <v>15</v>
      </c>
      <c r="D20" s="74"/>
      <c r="E20" s="76">
        <v>34</v>
      </c>
      <c r="F20" s="77">
        <v>34</v>
      </c>
      <c r="G20" s="77"/>
      <c r="H20" s="94">
        <v>43</v>
      </c>
      <c r="I20" s="77">
        <v>43</v>
      </c>
      <c r="J20" s="77"/>
      <c r="K20" s="76">
        <v>22</v>
      </c>
      <c r="L20" s="77">
        <v>21.75</v>
      </c>
      <c r="M20" s="77"/>
      <c r="N20" s="76">
        <v>0</v>
      </c>
      <c r="O20" s="77">
        <v>0</v>
      </c>
      <c r="P20" s="104"/>
      <c r="Q20" s="76">
        <f>SUM(E20,H20,K20,N20,)</f>
        <v>99</v>
      </c>
      <c r="R20" s="79">
        <f>SUM(O20,L20,I20,F20)</f>
        <v>98.75</v>
      </c>
      <c r="S20" s="107"/>
      <c r="T20" s="115">
        <f>E20/Q20*1</f>
        <v>0.34343434343434343</v>
      </c>
    </row>
    <row r="21" spans="1:23" ht="3.75" customHeight="1">
      <c r="B21" s="27"/>
      <c r="C21" s="73"/>
      <c r="D21" s="74"/>
      <c r="E21" s="76"/>
      <c r="F21" s="77"/>
      <c r="G21" s="77"/>
      <c r="H21" s="95"/>
      <c r="I21" s="77"/>
      <c r="J21" s="77"/>
      <c r="K21" s="76"/>
      <c r="L21" s="77"/>
      <c r="M21" s="77"/>
      <c r="N21" s="76"/>
      <c r="O21" s="77"/>
      <c r="P21" s="104"/>
      <c r="Q21" s="76"/>
      <c r="R21" s="79"/>
      <c r="S21" s="107"/>
      <c r="T21" s="115"/>
    </row>
    <row r="22" spans="1:23" ht="11.45" customHeight="1">
      <c r="B22" s="27"/>
      <c r="C22" s="73" t="s">
        <v>16</v>
      </c>
      <c r="D22" s="74"/>
      <c r="E22" s="76"/>
      <c r="F22" s="77"/>
      <c r="G22" s="77"/>
      <c r="H22" s="94"/>
      <c r="I22" s="77"/>
      <c r="J22" s="77"/>
      <c r="K22" s="76"/>
      <c r="L22" s="77"/>
      <c r="M22" s="77"/>
      <c r="N22" s="76"/>
      <c r="O22" s="77"/>
      <c r="P22" s="104"/>
      <c r="Q22" s="76"/>
      <c r="R22" s="79"/>
      <c r="S22" s="107"/>
      <c r="T22" s="115"/>
    </row>
    <row r="23" spans="1:23" ht="11.45" customHeight="1">
      <c r="B23" s="27"/>
      <c r="C23" s="73" t="s">
        <v>17</v>
      </c>
      <c r="D23" s="74"/>
      <c r="E23" s="76">
        <v>21</v>
      </c>
      <c r="F23" s="77">
        <v>21</v>
      </c>
      <c r="G23" s="77"/>
      <c r="H23" s="94">
        <v>29</v>
      </c>
      <c r="I23" s="77">
        <v>29</v>
      </c>
      <c r="J23" s="77"/>
      <c r="K23" s="76">
        <v>24</v>
      </c>
      <c r="L23" s="77">
        <v>23.5</v>
      </c>
      <c r="M23" s="77"/>
      <c r="N23" s="76">
        <v>0</v>
      </c>
      <c r="O23" s="77">
        <v>0</v>
      </c>
      <c r="P23" s="104"/>
      <c r="Q23" s="76">
        <f>SUM(E23,H23,K23,N23,)</f>
        <v>74</v>
      </c>
      <c r="R23" s="79">
        <f>SUM(O23,L23,I23,F23)</f>
        <v>73.5</v>
      </c>
      <c r="S23" s="107"/>
      <c r="T23" s="115">
        <f>E23/Q23*1</f>
        <v>0.28378378378378377</v>
      </c>
    </row>
    <row r="24" spans="1:23" ht="3.75" customHeight="1">
      <c r="B24" s="27"/>
      <c r="C24" s="73"/>
      <c r="D24" s="74"/>
      <c r="E24" s="76"/>
      <c r="F24" s="77"/>
      <c r="G24" s="77"/>
      <c r="H24" s="95"/>
      <c r="I24" s="77"/>
      <c r="J24" s="77"/>
      <c r="K24" s="76"/>
      <c r="L24" s="77"/>
      <c r="M24" s="77"/>
      <c r="N24" s="76"/>
      <c r="O24" s="77"/>
      <c r="P24" s="104"/>
      <c r="Q24" s="76"/>
      <c r="R24" s="79"/>
      <c r="S24" s="107"/>
      <c r="T24" s="115"/>
    </row>
    <row r="25" spans="1:23" ht="11.45" customHeight="1">
      <c r="B25" s="27"/>
      <c r="C25" s="73" t="s">
        <v>18</v>
      </c>
      <c r="D25" s="74"/>
      <c r="E25" s="76">
        <f>SUM(E27:E41)</f>
        <v>209</v>
      </c>
      <c r="F25" s="77">
        <f>SUM(F27:F41)</f>
        <v>207.5</v>
      </c>
      <c r="G25" s="77"/>
      <c r="H25" s="76">
        <f>SUM(H27:H41)</f>
        <v>118</v>
      </c>
      <c r="I25" s="77">
        <f>SUM(I27:I41)</f>
        <v>118</v>
      </c>
      <c r="J25" s="77"/>
      <c r="K25" s="76">
        <f>SUM(K27:K41)</f>
        <v>129</v>
      </c>
      <c r="L25" s="117">
        <f>SUM(L27:L41)</f>
        <v>127.6</v>
      </c>
      <c r="M25" s="77"/>
      <c r="N25" s="76">
        <f>SUM(N27:N41)</f>
        <v>3</v>
      </c>
      <c r="O25" s="77">
        <f>SUM(O27:O41)</f>
        <v>1.5</v>
      </c>
      <c r="P25" s="104"/>
      <c r="Q25" s="76">
        <f>SUM(E25,H25,K25,N25,)</f>
        <v>459</v>
      </c>
      <c r="R25" s="79">
        <f>SUM(O25,L25,I25,F25)</f>
        <v>454.6</v>
      </c>
      <c r="S25" s="107"/>
      <c r="T25" s="115">
        <f>E25/Q25*1</f>
        <v>0.45533769063180829</v>
      </c>
    </row>
    <row r="26" spans="1:23" ht="3.75" customHeight="1">
      <c r="A26" s="12" t="s">
        <v>19</v>
      </c>
      <c r="B26" s="27"/>
      <c r="C26" s="73"/>
      <c r="D26" s="75"/>
      <c r="E26" s="80"/>
      <c r="F26" s="77" t="s">
        <v>19</v>
      </c>
      <c r="G26" s="77"/>
      <c r="H26" s="80" t="s">
        <v>19</v>
      </c>
      <c r="I26" s="77" t="s">
        <v>19</v>
      </c>
      <c r="J26" s="77"/>
      <c r="K26" s="80" t="s">
        <v>19</v>
      </c>
      <c r="L26" s="78" t="s">
        <v>19</v>
      </c>
      <c r="M26" s="77"/>
      <c r="N26" s="80" t="s">
        <v>19</v>
      </c>
      <c r="O26" s="77" t="s">
        <v>19</v>
      </c>
      <c r="P26" s="104"/>
      <c r="Q26" s="80" t="s">
        <v>19</v>
      </c>
      <c r="R26" s="77" t="s">
        <v>19</v>
      </c>
      <c r="S26" s="108"/>
      <c r="T26" s="115"/>
    </row>
    <row r="27" spans="1:23" ht="11.45" customHeight="1">
      <c r="B27" s="27"/>
      <c r="C27" s="28"/>
      <c r="D27" s="34" t="s">
        <v>20</v>
      </c>
      <c r="E27" s="76">
        <v>7</v>
      </c>
      <c r="F27" s="77">
        <v>7</v>
      </c>
      <c r="G27" s="77"/>
      <c r="H27" s="94">
        <v>5</v>
      </c>
      <c r="I27" s="77">
        <v>5</v>
      </c>
      <c r="J27" s="77"/>
      <c r="K27" s="76">
        <v>5</v>
      </c>
      <c r="L27" s="77">
        <v>5</v>
      </c>
      <c r="M27" s="77"/>
      <c r="N27" s="76">
        <v>0</v>
      </c>
      <c r="O27" s="77">
        <v>0</v>
      </c>
      <c r="P27" s="104"/>
      <c r="Q27" s="76">
        <f t="shared" ref="Q27:Q41" si="0">SUM(E27,H27,K27,N27,)</f>
        <v>17</v>
      </c>
      <c r="R27" s="79">
        <f>SUM(O27,L27,I27,F27)</f>
        <v>17</v>
      </c>
      <c r="S27" s="107"/>
      <c r="T27" s="115">
        <f t="shared" ref="T27:T41" si="1">E27/Q27*1</f>
        <v>0.41176470588235292</v>
      </c>
    </row>
    <row r="28" spans="1:23" ht="11.45" customHeight="1">
      <c r="B28" s="27"/>
      <c r="C28" s="28"/>
      <c r="D28" s="34" t="s">
        <v>21</v>
      </c>
      <c r="E28" s="76">
        <v>19</v>
      </c>
      <c r="F28" s="77">
        <v>19</v>
      </c>
      <c r="G28" s="77"/>
      <c r="H28" s="94">
        <v>8</v>
      </c>
      <c r="I28" s="77">
        <v>8</v>
      </c>
      <c r="J28" s="77"/>
      <c r="K28" s="76">
        <v>12</v>
      </c>
      <c r="L28" s="77">
        <v>12</v>
      </c>
      <c r="M28" s="77"/>
      <c r="N28" s="76">
        <v>0</v>
      </c>
      <c r="O28" s="77">
        <v>0</v>
      </c>
      <c r="P28" s="104"/>
      <c r="Q28" s="76">
        <f t="shared" si="0"/>
        <v>39</v>
      </c>
      <c r="R28" s="79">
        <f>SUM(O28,L28,I28,F28)</f>
        <v>39</v>
      </c>
      <c r="S28" s="107"/>
      <c r="T28" s="115">
        <f t="shared" si="1"/>
        <v>0.48717948717948717</v>
      </c>
    </row>
    <row r="29" spans="1:23" ht="11.45" customHeight="1">
      <c r="B29" s="27"/>
      <c r="C29" s="28"/>
      <c r="D29" s="34" t="s">
        <v>22</v>
      </c>
      <c r="E29" s="76">
        <v>9</v>
      </c>
      <c r="F29" s="77">
        <v>9</v>
      </c>
      <c r="G29" s="77"/>
      <c r="H29" s="94">
        <v>8</v>
      </c>
      <c r="I29" s="77">
        <v>8</v>
      </c>
      <c r="J29" s="77"/>
      <c r="K29" s="76">
        <v>11</v>
      </c>
      <c r="L29" s="77">
        <v>11</v>
      </c>
      <c r="M29" s="77"/>
      <c r="N29" s="76">
        <v>1</v>
      </c>
      <c r="O29" s="77">
        <v>0.5</v>
      </c>
      <c r="P29" s="104"/>
      <c r="Q29" s="76">
        <f t="shared" si="0"/>
        <v>29</v>
      </c>
      <c r="R29" s="79">
        <f>SUM(O29,L29,I29,F29)</f>
        <v>28.5</v>
      </c>
      <c r="S29" s="107"/>
      <c r="T29" s="115">
        <f t="shared" si="1"/>
        <v>0.31034482758620691</v>
      </c>
    </row>
    <row r="30" spans="1:23" ht="11.45" customHeight="1">
      <c r="B30" s="27"/>
      <c r="C30" s="28"/>
      <c r="D30" s="34" t="s">
        <v>23</v>
      </c>
      <c r="E30" s="76">
        <v>10</v>
      </c>
      <c r="F30" s="77">
        <v>10</v>
      </c>
      <c r="G30" s="77"/>
      <c r="H30" s="94">
        <v>6</v>
      </c>
      <c r="I30" s="77">
        <v>6</v>
      </c>
      <c r="J30" s="77"/>
      <c r="K30" s="76">
        <v>4</v>
      </c>
      <c r="L30" s="77">
        <v>4</v>
      </c>
      <c r="M30" s="77"/>
      <c r="N30" s="76">
        <v>0</v>
      </c>
      <c r="O30" s="77">
        <v>0</v>
      </c>
      <c r="P30" s="104"/>
      <c r="Q30" s="76">
        <f t="shared" si="0"/>
        <v>20</v>
      </c>
      <c r="R30" s="79">
        <f t="shared" ref="R30:R41" si="2">SUM(O30,L30,I30,F30)</f>
        <v>20</v>
      </c>
      <c r="S30" s="107"/>
      <c r="T30" s="115">
        <f t="shared" si="1"/>
        <v>0.5</v>
      </c>
    </row>
    <row r="31" spans="1:23" ht="11.45" customHeight="1">
      <c r="B31" s="27"/>
      <c r="C31" s="28"/>
      <c r="D31" s="34" t="s">
        <v>24</v>
      </c>
      <c r="E31" s="76">
        <v>32</v>
      </c>
      <c r="F31" s="77">
        <v>32</v>
      </c>
      <c r="G31" s="77"/>
      <c r="H31" s="94">
        <v>20</v>
      </c>
      <c r="I31" s="77">
        <v>20</v>
      </c>
      <c r="J31" s="77"/>
      <c r="K31" s="76">
        <v>40</v>
      </c>
      <c r="L31" s="77">
        <v>39.6</v>
      </c>
      <c r="M31" s="77"/>
      <c r="N31" s="76">
        <v>0</v>
      </c>
      <c r="O31" s="77">
        <v>0</v>
      </c>
      <c r="P31" s="104"/>
      <c r="Q31" s="76">
        <f t="shared" si="0"/>
        <v>92</v>
      </c>
      <c r="R31" s="79">
        <f t="shared" si="2"/>
        <v>91.6</v>
      </c>
      <c r="S31" s="107"/>
      <c r="T31" s="115">
        <f t="shared" si="1"/>
        <v>0.34782608695652173</v>
      </c>
      <c r="V31" s="38"/>
      <c r="W31" s="38"/>
    </row>
    <row r="32" spans="1:23" ht="11.45" customHeight="1">
      <c r="B32" s="27"/>
      <c r="C32" s="28"/>
      <c r="D32" s="34" t="s">
        <v>25</v>
      </c>
      <c r="E32" s="76">
        <v>15</v>
      </c>
      <c r="F32" s="77">
        <v>15</v>
      </c>
      <c r="G32" s="77"/>
      <c r="H32" s="94">
        <v>10</v>
      </c>
      <c r="I32" s="77">
        <v>10</v>
      </c>
      <c r="J32" s="77"/>
      <c r="K32" s="76">
        <v>14</v>
      </c>
      <c r="L32" s="77">
        <v>13.25</v>
      </c>
      <c r="M32" s="77"/>
      <c r="N32" s="76">
        <v>0</v>
      </c>
      <c r="O32" s="77">
        <v>0</v>
      </c>
      <c r="P32" s="104"/>
      <c r="Q32" s="76">
        <f t="shared" si="0"/>
        <v>39</v>
      </c>
      <c r="R32" s="79">
        <f t="shared" si="2"/>
        <v>38.25</v>
      </c>
      <c r="S32" s="107"/>
      <c r="T32" s="115">
        <f t="shared" si="1"/>
        <v>0.38461538461538464</v>
      </c>
    </row>
    <row r="33" spans="2:20" ht="11.45" customHeight="1">
      <c r="B33" s="27"/>
      <c r="C33" s="28"/>
      <c r="D33" s="34" t="s">
        <v>26</v>
      </c>
      <c r="E33" s="76">
        <v>9</v>
      </c>
      <c r="F33" s="77">
        <v>9</v>
      </c>
      <c r="G33" s="77"/>
      <c r="H33" s="94">
        <v>10</v>
      </c>
      <c r="I33" s="77">
        <v>10</v>
      </c>
      <c r="J33" s="77"/>
      <c r="K33" s="76">
        <v>3</v>
      </c>
      <c r="L33" s="77">
        <v>3</v>
      </c>
      <c r="M33" s="77"/>
      <c r="N33" s="76">
        <v>0</v>
      </c>
      <c r="O33" s="77">
        <v>0</v>
      </c>
      <c r="P33" s="104"/>
      <c r="Q33" s="76">
        <f t="shared" si="0"/>
        <v>22</v>
      </c>
      <c r="R33" s="79">
        <f t="shared" si="2"/>
        <v>22</v>
      </c>
      <c r="S33" s="107"/>
      <c r="T33" s="115">
        <f t="shared" si="1"/>
        <v>0.40909090909090912</v>
      </c>
    </row>
    <row r="34" spans="2:20" ht="11.45" customHeight="1">
      <c r="B34" s="27"/>
      <c r="C34" s="28"/>
      <c r="D34" s="34" t="s">
        <v>27</v>
      </c>
      <c r="E34" s="76">
        <v>9</v>
      </c>
      <c r="F34" s="77">
        <v>9</v>
      </c>
      <c r="G34" s="77"/>
      <c r="H34" s="94">
        <v>3</v>
      </c>
      <c r="I34" s="77">
        <v>3</v>
      </c>
      <c r="J34" s="77"/>
      <c r="K34" s="76">
        <v>3</v>
      </c>
      <c r="L34" s="77">
        <v>3</v>
      </c>
      <c r="M34" s="77"/>
      <c r="N34" s="76">
        <v>0</v>
      </c>
      <c r="O34" s="77">
        <v>0</v>
      </c>
      <c r="P34" s="104"/>
      <c r="Q34" s="76">
        <f t="shared" si="0"/>
        <v>15</v>
      </c>
      <c r="R34" s="79">
        <f t="shared" si="2"/>
        <v>15</v>
      </c>
      <c r="S34" s="107"/>
      <c r="T34" s="115">
        <f t="shared" si="1"/>
        <v>0.6</v>
      </c>
    </row>
    <row r="35" spans="2:20" ht="11.45" customHeight="1">
      <c r="B35" s="27"/>
      <c r="C35" s="28"/>
      <c r="D35" s="34" t="s">
        <v>28</v>
      </c>
      <c r="E35" s="76">
        <v>19</v>
      </c>
      <c r="F35" s="77">
        <v>18.5</v>
      </c>
      <c r="G35" s="77"/>
      <c r="H35" s="94">
        <v>7</v>
      </c>
      <c r="I35" s="77">
        <v>7</v>
      </c>
      <c r="J35" s="77"/>
      <c r="K35" s="76">
        <v>4</v>
      </c>
      <c r="L35" s="77">
        <v>4</v>
      </c>
      <c r="M35" s="77"/>
      <c r="N35" s="76">
        <v>0</v>
      </c>
      <c r="O35" s="77">
        <v>0</v>
      </c>
      <c r="P35" s="104"/>
      <c r="Q35" s="76">
        <f t="shared" si="0"/>
        <v>30</v>
      </c>
      <c r="R35" s="79">
        <f t="shared" si="2"/>
        <v>29.5</v>
      </c>
      <c r="S35" s="107"/>
      <c r="T35" s="115">
        <f t="shared" si="1"/>
        <v>0.6333333333333333</v>
      </c>
    </row>
    <row r="36" spans="2:20" ht="11.25" customHeight="1">
      <c r="B36" s="27"/>
      <c r="C36" s="28"/>
      <c r="D36" s="34" t="s">
        <v>29</v>
      </c>
      <c r="E36" s="76">
        <v>15</v>
      </c>
      <c r="F36" s="77">
        <v>15</v>
      </c>
      <c r="G36" s="77"/>
      <c r="H36" s="94">
        <v>4</v>
      </c>
      <c r="I36" s="77">
        <v>4</v>
      </c>
      <c r="J36" s="77"/>
      <c r="K36" s="76">
        <v>21</v>
      </c>
      <c r="L36" s="77">
        <v>20.75</v>
      </c>
      <c r="M36" s="77"/>
      <c r="N36" s="76">
        <v>0</v>
      </c>
      <c r="O36" s="77">
        <v>0</v>
      </c>
      <c r="P36" s="104"/>
      <c r="Q36" s="76">
        <f t="shared" si="0"/>
        <v>40</v>
      </c>
      <c r="R36" s="79">
        <f t="shared" si="2"/>
        <v>39.75</v>
      </c>
      <c r="S36" s="107"/>
      <c r="T36" s="115">
        <f t="shared" si="1"/>
        <v>0.375</v>
      </c>
    </row>
    <row r="37" spans="2:20" ht="11.45" customHeight="1">
      <c r="B37" s="27"/>
      <c r="C37" s="28"/>
      <c r="D37" s="34" t="s">
        <v>30</v>
      </c>
      <c r="E37" s="76">
        <v>11</v>
      </c>
      <c r="F37" s="77">
        <v>11</v>
      </c>
      <c r="G37" s="77"/>
      <c r="H37" s="94">
        <v>5</v>
      </c>
      <c r="I37" s="77">
        <v>5</v>
      </c>
      <c r="J37" s="77"/>
      <c r="K37" s="76">
        <v>4</v>
      </c>
      <c r="L37" s="77">
        <v>4</v>
      </c>
      <c r="M37" s="77"/>
      <c r="N37" s="76">
        <v>0</v>
      </c>
      <c r="O37" s="77">
        <v>0</v>
      </c>
      <c r="P37" s="104"/>
      <c r="Q37" s="76">
        <f t="shared" si="0"/>
        <v>20</v>
      </c>
      <c r="R37" s="79">
        <f t="shared" si="2"/>
        <v>20</v>
      </c>
      <c r="S37" s="107"/>
      <c r="T37" s="115">
        <f t="shared" si="1"/>
        <v>0.55000000000000004</v>
      </c>
    </row>
    <row r="38" spans="2:20" ht="11.45" customHeight="1">
      <c r="B38" s="27"/>
      <c r="C38" s="28"/>
      <c r="D38" s="34" t="s">
        <v>31</v>
      </c>
      <c r="E38" s="76">
        <v>14</v>
      </c>
      <c r="F38" s="77">
        <v>14</v>
      </c>
      <c r="G38" s="77"/>
      <c r="H38" s="94">
        <v>2</v>
      </c>
      <c r="I38" s="77">
        <v>2</v>
      </c>
      <c r="J38" s="77"/>
      <c r="K38" s="76">
        <v>1</v>
      </c>
      <c r="L38" s="77">
        <v>1</v>
      </c>
      <c r="M38" s="77"/>
      <c r="N38" s="76">
        <v>1</v>
      </c>
      <c r="O38" s="77">
        <v>0.5</v>
      </c>
      <c r="P38" s="104"/>
      <c r="Q38" s="76">
        <f t="shared" si="0"/>
        <v>18</v>
      </c>
      <c r="R38" s="79">
        <f t="shared" si="2"/>
        <v>17.5</v>
      </c>
      <c r="S38" s="107"/>
      <c r="T38" s="115">
        <f t="shared" si="1"/>
        <v>0.77777777777777779</v>
      </c>
    </row>
    <row r="39" spans="2:20" ht="11.45" customHeight="1">
      <c r="B39" s="27"/>
      <c r="C39" s="28"/>
      <c r="D39" s="34" t="s">
        <v>32</v>
      </c>
      <c r="E39" s="76">
        <v>9</v>
      </c>
      <c r="F39" s="77">
        <v>9</v>
      </c>
      <c r="G39" s="77"/>
      <c r="H39" s="94">
        <v>8</v>
      </c>
      <c r="I39" s="77">
        <v>8</v>
      </c>
      <c r="J39" s="77"/>
      <c r="K39" s="76">
        <v>2</v>
      </c>
      <c r="L39" s="77">
        <v>2</v>
      </c>
      <c r="M39" s="77"/>
      <c r="N39" s="76">
        <v>1</v>
      </c>
      <c r="O39" s="77">
        <v>0.5</v>
      </c>
      <c r="P39" s="104"/>
      <c r="Q39" s="76">
        <f t="shared" si="0"/>
        <v>20</v>
      </c>
      <c r="R39" s="79">
        <f t="shared" si="2"/>
        <v>19.5</v>
      </c>
      <c r="S39" s="107"/>
      <c r="T39" s="115">
        <f t="shared" si="1"/>
        <v>0.45</v>
      </c>
    </row>
    <row r="40" spans="2:20" ht="11.45" customHeight="1">
      <c r="B40" s="27"/>
      <c r="C40" s="28"/>
      <c r="D40" s="34" t="s">
        <v>33</v>
      </c>
      <c r="E40" s="76">
        <v>17</v>
      </c>
      <c r="F40" s="77">
        <v>16.5</v>
      </c>
      <c r="G40" s="77"/>
      <c r="H40" s="94">
        <v>16</v>
      </c>
      <c r="I40" s="77">
        <v>16</v>
      </c>
      <c r="J40" s="77"/>
      <c r="K40" s="76">
        <v>4</v>
      </c>
      <c r="L40" s="77">
        <v>4</v>
      </c>
      <c r="M40" s="77"/>
      <c r="N40" s="76">
        <v>0</v>
      </c>
      <c r="O40" s="77">
        <v>0</v>
      </c>
      <c r="P40" s="104"/>
      <c r="Q40" s="76">
        <f t="shared" si="0"/>
        <v>37</v>
      </c>
      <c r="R40" s="79">
        <f t="shared" si="2"/>
        <v>36.5</v>
      </c>
      <c r="S40" s="107"/>
      <c r="T40" s="115">
        <f t="shared" si="1"/>
        <v>0.45945945945945948</v>
      </c>
    </row>
    <row r="41" spans="2:20" ht="11.45" customHeight="1">
      <c r="B41" s="27"/>
      <c r="C41" s="28"/>
      <c r="D41" s="34" t="s">
        <v>34</v>
      </c>
      <c r="E41" s="76">
        <v>14</v>
      </c>
      <c r="F41" s="77">
        <v>13.5</v>
      </c>
      <c r="G41" s="77"/>
      <c r="H41" s="94">
        <v>6</v>
      </c>
      <c r="I41" s="77">
        <v>6</v>
      </c>
      <c r="J41" s="77"/>
      <c r="K41" s="76">
        <v>1</v>
      </c>
      <c r="L41" s="77">
        <v>1</v>
      </c>
      <c r="M41" s="77"/>
      <c r="N41" s="76">
        <v>0</v>
      </c>
      <c r="O41" s="77">
        <v>0</v>
      </c>
      <c r="P41" s="104"/>
      <c r="Q41" s="76">
        <f t="shared" si="0"/>
        <v>21</v>
      </c>
      <c r="R41" s="79">
        <f t="shared" si="2"/>
        <v>20.5</v>
      </c>
      <c r="S41" s="107"/>
      <c r="T41" s="115">
        <f t="shared" si="1"/>
        <v>0.66666666666666663</v>
      </c>
    </row>
    <row r="42" spans="2:20" ht="3.75" customHeight="1">
      <c r="B42" s="27"/>
      <c r="C42" s="28"/>
      <c r="D42" s="34"/>
      <c r="E42" s="76"/>
      <c r="F42" s="77"/>
      <c r="G42" s="77"/>
      <c r="H42" s="94"/>
      <c r="I42" s="77"/>
      <c r="J42" s="77"/>
      <c r="K42" s="76"/>
      <c r="L42" s="77"/>
      <c r="M42" s="77"/>
      <c r="N42" s="76"/>
      <c r="O42" s="77"/>
      <c r="P42" s="104"/>
      <c r="Q42" s="76"/>
      <c r="R42" s="79"/>
      <c r="S42" s="107"/>
      <c r="T42" s="115"/>
    </row>
    <row r="43" spans="2:20" ht="11.45" customHeight="1">
      <c r="B43" s="27"/>
      <c r="C43" s="73" t="s">
        <v>35</v>
      </c>
      <c r="D43" s="74"/>
      <c r="E43" s="76">
        <v>37</v>
      </c>
      <c r="F43" s="77">
        <v>37</v>
      </c>
      <c r="G43" s="77"/>
      <c r="H43" s="94">
        <v>25</v>
      </c>
      <c r="I43" s="77">
        <v>24.01</v>
      </c>
      <c r="J43" s="77"/>
      <c r="K43" s="76">
        <v>18</v>
      </c>
      <c r="L43" s="77">
        <v>17.05</v>
      </c>
      <c r="M43" s="77"/>
      <c r="N43" s="76">
        <v>0</v>
      </c>
      <c r="O43" s="77">
        <v>0</v>
      </c>
      <c r="P43" s="104"/>
      <c r="Q43" s="76">
        <f>SUM(E43,H43,K43,N43,)</f>
        <v>80</v>
      </c>
      <c r="R43" s="79">
        <f>SUM(O43,L43,I43,F43)</f>
        <v>78.06</v>
      </c>
      <c r="S43" s="107"/>
      <c r="T43" s="115">
        <f>E43/Q43*1</f>
        <v>0.46250000000000002</v>
      </c>
    </row>
    <row r="44" spans="2:20" ht="3.75" customHeight="1">
      <c r="B44" s="27"/>
      <c r="C44" s="73"/>
      <c r="D44" s="74"/>
      <c r="E44" s="76"/>
      <c r="F44" s="77"/>
      <c r="G44" s="77"/>
      <c r="H44" s="95"/>
      <c r="I44" s="77"/>
      <c r="J44" s="77"/>
      <c r="K44" s="76"/>
      <c r="L44" s="77"/>
      <c r="M44" s="77"/>
      <c r="N44" s="76"/>
      <c r="O44" s="77"/>
      <c r="P44" s="104"/>
      <c r="Q44" s="76"/>
      <c r="R44" s="79"/>
      <c r="S44" s="107"/>
      <c r="T44" s="115"/>
    </row>
    <row r="45" spans="2:20" ht="11.45" customHeight="1">
      <c r="B45" s="27"/>
      <c r="C45" s="73" t="s">
        <v>36</v>
      </c>
      <c r="D45" s="74"/>
      <c r="E45" s="76">
        <v>162</v>
      </c>
      <c r="F45" s="77">
        <v>159.25</v>
      </c>
      <c r="G45" s="77"/>
      <c r="H45" s="94">
        <v>59</v>
      </c>
      <c r="I45" s="77">
        <v>59</v>
      </c>
      <c r="J45" s="77"/>
      <c r="K45" s="76">
        <v>201</v>
      </c>
      <c r="L45" s="77">
        <v>187.34</v>
      </c>
      <c r="M45" s="77"/>
      <c r="N45" s="76">
        <v>10</v>
      </c>
      <c r="O45" s="77">
        <v>5</v>
      </c>
      <c r="P45" s="104"/>
      <c r="Q45" s="76">
        <f>SUM(E45,H45,K45,N45,)</f>
        <v>432</v>
      </c>
      <c r="R45" s="79">
        <f>SUM(O45,L45,I45,F45)</f>
        <v>410.59000000000003</v>
      </c>
      <c r="S45" s="107"/>
      <c r="T45" s="115">
        <f>E45/Q45*1</f>
        <v>0.375</v>
      </c>
    </row>
    <row r="46" spans="2:20" ht="3.75" customHeight="1">
      <c r="B46" s="27"/>
      <c r="C46" s="73"/>
      <c r="D46" s="74"/>
      <c r="E46" s="76"/>
      <c r="F46" s="77"/>
      <c r="G46" s="77"/>
      <c r="H46" s="95"/>
      <c r="I46" s="77"/>
      <c r="J46" s="77"/>
      <c r="K46" s="76"/>
      <c r="L46" s="77"/>
      <c r="M46" s="77"/>
      <c r="N46" s="76"/>
      <c r="O46" s="77"/>
      <c r="P46" s="104"/>
      <c r="Q46" s="76"/>
      <c r="R46" s="79"/>
      <c r="S46" s="107"/>
      <c r="T46" s="115"/>
    </row>
    <row r="47" spans="2:20" ht="11.45" customHeight="1">
      <c r="B47" s="27"/>
      <c r="C47" s="73" t="s">
        <v>37</v>
      </c>
      <c r="D47" s="74"/>
      <c r="E47" s="76">
        <v>24</v>
      </c>
      <c r="F47" s="77">
        <v>24</v>
      </c>
      <c r="G47" s="77"/>
      <c r="H47" s="94">
        <v>10</v>
      </c>
      <c r="I47" s="77">
        <v>10</v>
      </c>
      <c r="J47" s="77"/>
      <c r="K47" s="76">
        <v>56</v>
      </c>
      <c r="L47" s="77">
        <v>51.34</v>
      </c>
      <c r="M47" s="77"/>
      <c r="N47" s="76">
        <v>0</v>
      </c>
      <c r="O47" s="77">
        <v>0</v>
      </c>
      <c r="P47" s="104"/>
      <c r="Q47" s="76">
        <f>SUM(E47,H47,K47,N47,)</f>
        <v>90</v>
      </c>
      <c r="R47" s="79">
        <f>SUM(O47,L47,I47,F47)</f>
        <v>85.34</v>
      </c>
      <c r="S47" s="107"/>
      <c r="T47" s="115">
        <f>E47/Q47*1</f>
        <v>0.26666666666666666</v>
      </c>
    </row>
    <row r="48" spans="2:20" ht="3" customHeight="1">
      <c r="B48" s="27"/>
      <c r="C48" s="28"/>
      <c r="D48" s="34"/>
      <c r="E48" s="76"/>
      <c r="F48" s="77"/>
      <c r="G48" s="77"/>
      <c r="H48" s="94"/>
      <c r="I48" s="79"/>
      <c r="J48" s="77"/>
      <c r="K48" s="76"/>
      <c r="L48" s="77"/>
      <c r="M48" s="77"/>
      <c r="N48" s="76"/>
      <c r="O48" s="77"/>
      <c r="P48" s="104"/>
      <c r="Q48" s="76"/>
      <c r="R48" s="79"/>
      <c r="S48" s="107"/>
      <c r="T48" s="115"/>
    </row>
    <row r="49" spans="2:20" ht="11.45" customHeight="1">
      <c r="B49" s="27"/>
      <c r="C49" s="73" t="s">
        <v>38</v>
      </c>
      <c r="D49" s="74"/>
      <c r="E49" s="76">
        <v>0</v>
      </c>
      <c r="F49" s="77">
        <v>0</v>
      </c>
      <c r="G49" s="77"/>
      <c r="H49" s="94">
        <v>0</v>
      </c>
      <c r="I49" s="79">
        <v>0</v>
      </c>
      <c r="J49" s="77"/>
      <c r="K49" s="76">
        <v>0</v>
      </c>
      <c r="L49" s="77">
        <v>0</v>
      </c>
      <c r="M49" s="77"/>
      <c r="N49" s="76">
        <v>0</v>
      </c>
      <c r="O49" s="77">
        <v>0</v>
      </c>
      <c r="P49" s="104"/>
      <c r="Q49" s="76">
        <f>SUM(E49,H49,K49,N49,)</f>
        <v>0</v>
      </c>
      <c r="R49" s="79">
        <f>SUM(O49,L49,I49,F49)</f>
        <v>0</v>
      </c>
      <c r="S49" s="107"/>
      <c r="T49" s="115">
        <v>0</v>
      </c>
    </row>
    <row r="50" spans="2:20" ht="3.75" customHeight="1">
      <c r="B50" s="27"/>
      <c r="C50" s="73"/>
      <c r="D50" s="74"/>
      <c r="E50" s="76"/>
      <c r="F50" s="77"/>
      <c r="G50" s="77"/>
      <c r="H50" s="95"/>
      <c r="I50" s="77"/>
      <c r="J50" s="77"/>
      <c r="K50" s="76"/>
      <c r="L50" s="77"/>
      <c r="M50" s="77"/>
      <c r="N50" s="76"/>
      <c r="O50" s="77"/>
      <c r="P50" s="104"/>
      <c r="Q50" s="76"/>
      <c r="R50" s="79"/>
      <c r="S50" s="107"/>
      <c r="T50" s="115"/>
    </row>
    <row r="51" spans="2:20" ht="11.45" customHeight="1">
      <c r="B51" s="27"/>
      <c r="C51" s="73" t="s">
        <v>39</v>
      </c>
      <c r="D51" s="74"/>
      <c r="E51" s="76">
        <v>13</v>
      </c>
      <c r="F51" s="77">
        <v>13</v>
      </c>
      <c r="G51" s="77"/>
      <c r="H51" s="94">
        <v>20</v>
      </c>
      <c r="I51" s="77">
        <v>20</v>
      </c>
      <c r="J51" s="77"/>
      <c r="K51" s="76">
        <v>0</v>
      </c>
      <c r="L51" s="77">
        <v>0</v>
      </c>
      <c r="M51" s="77"/>
      <c r="N51" s="76">
        <v>0</v>
      </c>
      <c r="O51" s="77">
        <v>0</v>
      </c>
      <c r="P51" s="104"/>
      <c r="Q51" s="76">
        <f>SUM(E51,H51,K51,N51,)</f>
        <v>33</v>
      </c>
      <c r="R51" s="79">
        <f>SUM(O51,L51,I51,F51)</f>
        <v>33</v>
      </c>
      <c r="S51" s="107"/>
      <c r="T51" s="115">
        <f>E51/Q51*1</f>
        <v>0.39393939393939392</v>
      </c>
    </row>
    <row r="52" spans="2:20" ht="3.75" customHeight="1">
      <c r="B52" s="27"/>
      <c r="C52" s="73"/>
      <c r="D52" s="74"/>
      <c r="E52" s="76"/>
      <c r="F52" s="77"/>
      <c r="G52" s="77"/>
      <c r="H52" s="95"/>
      <c r="I52" s="77"/>
      <c r="J52" s="77"/>
      <c r="K52" s="76"/>
      <c r="L52" s="77"/>
      <c r="M52" s="77"/>
      <c r="N52" s="76"/>
      <c r="O52" s="77"/>
      <c r="P52" s="104"/>
      <c r="Q52" s="76"/>
      <c r="R52" s="79"/>
      <c r="S52" s="107"/>
      <c r="T52" s="115"/>
    </row>
    <row r="53" spans="2:20" ht="11.45" customHeight="1">
      <c r="B53" s="27"/>
      <c r="C53" s="73" t="s">
        <v>40</v>
      </c>
      <c r="D53" s="74"/>
      <c r="E53" s="76">
        <v>4</v>
      </c>
      <c r="F53" s="77">
        <v>4</v>
      </c>
      <c r="G53" s="77"/>
      <c r="H53" s="94">
        <v>0</v>
      </c>
      <c r="I53" s="77">
        <v>0</v>
      </c>
      <c r="J53" s="77"/>
      <c r="K53" s="76">
        <v>6</v>
      </c>
      <c r="L53" s="77">
        <v>6</v>
      </c>
      <c r="M53" s="77"/>
      <c r="N53" s="76">
        <v>0</v>
      </c>
      <c r="O53" s="77">
        <v>0</v>
      </c>
      <c r="P53" s="104"/>
      <c r="Q53" s="76">
        <f>SUM(E53,H53,K53,N53,)</f>
        <v>10</v>
      </c>
      <c r="R53" s="79">
        <f>SUM(O53,L53,I53,F53)</f>
        <v>10</v>
      </c>
      <c r="S53" s="107"/>
      <c r="T53" s="115">
        <f>E53/Q53*1</f>
        <v>0.4</v>
      </c>
    </row>
    <row r="54" spans="2:20" ht="3.75" customHeight="1">
      <c r="B54" s="27"/>
      <c r="C54" s="73"/>
      <c r="D54" s="74"/>
      <c r="E54" s="76"/>
      <c r="F54" s="77"/>
      <c r="G54" s="77"/>
      <c r="H54" s="94"/>
      <c r="I54" s="77"/>
      <c r="J54" s="77"/>
      <c r="K54" s="76"/>
      <c r="L54" s="77"/>
      <c r="M54" s="77"/>
      <c r="N54" s="76"/>
      <c r="O54" s="77"/>
      <c r="P54" s="104"/>
      <c r="Q54" s="76"/>
      <c r="R54" s="79"/>
      <c r="S54" s="107"/>
      <c r="T54" s="115"/>
    </row>
    <row r="55" spans="2:20" ht="11.45" customHeight="1">
      <c r="B55" s="27"/>
      <c r="C55" s="73" t="s">
        <v>41</v>
      </c>
      <c r="D55" s="74"/>
      <c r="E55" s="76">
        <v>13</v>
      </c>
      <c r="F55" s="77">
        <v>13</v>
      </c>
      <c r="G55" s="77"/>
      <c r="H55" s="94">
        <v>4</v>
      </c>
      <c r="I55" s="77">
        <v>4</v>
      </c>
      <c r="J55" s="77"/>
      <c r="K55" s="76">
        <v>5</v>
      </c>
      <c r="L55" s="77">
        <v>5</v>
      </c>
      <c r="M55" s="77"/>
      <c r="N55" s="76">
        <v>0</v>
      </c>
      <c r="O55" s="77">
        <v>0</v>
      </c>
      <c r="P55" s="104"/>
      <c r="Q55" s="76">
        <f>SUM(E55,H55,K55,N55,)</f>
        <v>22</v>
      </c>
      <c r="R55" s="79">
        <f>SUM(O55,L55,I55,F55)</f>
        <v>22</v>
      </c>
      <c r="S55" s="107"/>
      <c r="T55" s="115">
        <f>E55/Q55*1</f>
        <v>0.59090909090909094</v>
      </c>
    </row>
    <row r="56" spans="2:20" ht="12.75" customHeight="1">
      <c r="B56" s="13"/>
      <c r="C56" s="14" t="s">
        <v>42</v>
      </c>
      <c r="D56" s="39"/>
      <c r="E56" s="81">
        <f>SUM(E10:E25)+SUM(E43:E55)</f>
        <v>730</v>
      </c>
      <c r="F56" s="82">
        <f>SUM(F10:F25)+SUM(F43:F55)</f>
        <v>724.26</v>
      </c>
      <c r="G56" s="83"/>
      <c r="H56" s="96">
        <f>SUM(H10:H25)+SUM(H43:H55)</f>
        <v>479</v>
      </c>
      <c r="I56" s="82">
        <f>SUM(I10:I25)+SUM(I43:I55)</f>
        <v>478.01</v>
      </c>
      <c r="J56" s="83"/>
      <c r="K56" s="99">
        <f>SUM(K10:K25)+SUM(K43:K55)</f>
        <v>572</v>
      </c>
      <c r="L56" s="83">
        <f>SUM(L10:L25)+SUM(L43:L55)</f>
        <v>546.33000000000004</v>
      </c>
      <c r="M56" s="83"/>
      <c r="N56" s="96">
        <f>SUM(N10:N25)+SUM(N43:N55)</f>
        <v>23</v>
      </c>
      <c r="O56" s="83">
        <f>SUM(O10:O25)+SUM(O43:O55)</f>
        <v>11.01</v>
      </c>
      <c r="P56" s="105"/>
      <c r="Q56" s="100">
        <f>SUM(Q10:Q25)+SUM(Q43:Q55)</f>
        <v>1804</v>
      </c>
      <c r="R56" s="84">
        <f>SUM(R10:R25)+SUM(R43:R55)</f>
        <v>1759.61</v>
      </c>
      <c r="S56" s="109"/>
      <c r="T56" s="116">
        <f>$E$56/$Q$56*1</f>
        <v>0.40465631929046564</v>
      </c>
    </row>
    <row r="57" spans="2:20" ht="12.75" customHeight="1">
      <c r="B57" s="23"/>
      <c r="C57" s="24" t="s">
        <v>43</v>
      </c>
      <c r="D57" s="40"/>
      <c r="E57" s="85">
        <f>SUM(E56)/$Q$56</f>
        <v>0.40465631929046564</v>
      </c>
      <c r="F57" s="85">
        <f>SUM(F56)/$R$56</f>
        <v>0.41160257102426107</v>
      </c>
      <c r="G57" s="86"/>
      <c r="H57" s="97">
        <f>SUM(H56)/$Q$56</f>
        <v>0.26552106430155209</v>
      </c>
      <c r="I57" s="86">
        <f>SUM(I56)/$R$56</f>
        <v>0.27165678758361228</v>
      </c>
      <c r="J57" s="86"/>
      <c r="K57" s="97">
        <f>SUM(K56)/$Q$56</f>
        <v>0.31707317073170732</v>
      </c>
      <c r="L57" s="86">
        <f>SUM(L56)/$R$56</f>
        <v>0.31048357306448593</v>
      </c>
      <c r="M57" s="86"/>
      <c r="N57" s="97">
        <f>SUM(N56)/$Q$56</f>
        <v>1.2749445676274944E-2</v>
      </c>
      <c r="O57" s="86">
        <f>SUM(O56)/$R$56</f>
        <v>6.2570683276407845E-3</v>
      </c>
      <c r="P57" s="87"/>
      <c r="Q57" s="97">
        <f>SUM(Q56)/$Q$56</f>
        <v>1</v>
      </c>
      <c r="R57" s="85">
        <f>SUM(R56)/$R$56</f>
        <v>1</v>
      </c>
      <c r="S57" s="110"/>
      <c r="T57" s="97"/>
    </row>
    <row r="58" spans="2:20" ht="6.75" customHeight="1">
      <c r="B58" s="41"/>
      <c r="C58" s="42"/>
      <c r="D58" s="41"/>
      <c r="E58" s="43"/>
      <c r="F58" s="44"/>
      <c r="G58" s="44"/>
      <c r="H58" s="45"/>
      <c r="I58" s="44"/>
      <c r="J58" s="44"/>
      <c r="K58" s="43"/>
      <c r="L58" s="46"/>
      <c r="M58" s="46"/>
      <c r="N58" s="47"/>
      <c r="O58" s="48"/>
      <c r="P58" s="46"/>
      <c r="Q58" s="47"/>
      <c r="S58" s="50"/>
      <c r="T58" s="51"/>
    </row>
    <row r="59" spans="2:20" s="52" customFormat="1" ht="11.45" customHeight="1">
      <c r="B59" s="52" t="s">
        <v>44</v>
      </c>
      <c r="E59" s="53"/>
      <c r="F59" s="54"/>
      <c r="G59" s="55"/>
      <c r="H59" s="56"/>
      <c r="I59" s="54"/>
      <c r="J59" s="55"/>
      <c r="K59" s="53"/>
      <c r="L59" s="55"/>
      <c r="M59" s="55"/>
      <c r="N59" s="57"/>
      <c r="O59" s="58"/>
      <c r="P59" s="55"/>
      <c r="Q59" s="57"/>
      <c r="R59" s="59"/>
      <c r="S59" s="60"/>
      <c r="T59" s="61"/>
    </row>
    <row r="60" spans="2:20" s="52" customFormat="1" ht="11.45" customHeight="1">
      <c r="B60" s="52" t="s">
        <v>45</v>
      </c>
      <c r="E60" s="53"/>
      <c r="F60" s="54"/>
      <c r="G60" s="55"/>
      <c r="H60" s="56"/>
      <c r="I60" s="54"/>
      <c r="J60" s="55"/>
      <c r="K60" s="53"/>
      <c r="L60" s="55"/>
      <c r="M60" s="55"/>
      <c r="N60" s="57"/>
      <c r="O60" s="58"/>
      <c r="P60" s="55"/>
      <c r="Q60" s="57"/>
      <c r="R60" s="59"/>
      <c r="S60" s="60"/>
      <c r="T60" s="61"/>
    </row>
    <row r="61" spans="2:20" s="52" customFormat="1" ht="11.45" customHeight="1">
      <c r="B61" s="62" t="s">
        <v>50</v>
      </c>
      <c r="E61" s="53"/>
      <c r="F61" s="54"/>
      <c r="G61" s="55"/>
      <c r="H61" s="56"/>
      <c r="I61" s="54"/>
      <c r="J61" s="55"/>
      <c r="K61" s="53"/>
      <c r="L61" s="55"/>
      <c r="M61" s="55"/>
      <c r="N61" s="57"/>
      <c r="O61" s="58"/>
      <c r="P61" s="55"/>
      <c r="Q61" s="57"/>
      <c r="R61" s="59"/>
      <c r="S61" s="60"/>
      <c r="T61" s="61"/>
    </row>
    <row r="62" spans="2:20">
      <c r="L62" s="35"/>
      <c r="N62" s="67"/>
      <c r="O62" s="68"/>
      <c r="P62" s="35"/>
      <c r="Q62" s="67"/>
    </row>
    <row r="63" spans="2:20">
      <c r="L63" s="35"/>
      <c r="N63" s="67"/>
      <c r="O63" s="68"/>
      <c r="P63" s="35"/>
      <c r="Q63" s="67"/>
    </row>
    <row r="64" spans="2:20">
      <c r="L64" s="35"/>
      <c r="N64" s="67"/>
      <c r="O64" s="68"/>
      <c r="P64" s="35"/>
      <c r="Q64" s="67"/>
    </row>
    <row r="65" spans="12:17">
      <c r="L65" s="35"/>
      <c r="N65" s="67"/>
      <c r="O65" s="68"/>
      <c r="P65" s="35"/>
      <c r="Q65" s="67"/>
    </row>
    <row r="66" spans="12:17">
      <c r="L66" s="35"/>
      <c r="N66" s="67"/>
      <c r="O66" s="68"/>
      <c r="P66" s="35"/>
      <c r="Q66" s="67"/>
    </row>
    <row r="67" spans="12:17">
      <c r="L67" s="35"/>
      <c r="N67" s="67"/>
      <c r="O67" s="68"/>
      <c r="P67" s="35"/>
      <c r="Q67" s="67"/>
    </row>
    <row r="68" spans="12:17">
      <c r="L68" s="35"/>
      <c r="N68" s="67"/>
      <c r="O68" s="68"/>
      <c r="P68" s="35"/>
      <c r="Q68" s="67"/>
    </row>
    <row r="69" spans="12:17">
      <c r="L69" s="35"/>
      <c r="N69" s="67"/>
      <c r="O69" s="68"/>
      <c r="P69" s="35"/>
      <c r="Q69" s="67"/>
    </row>
    <row r="70" spans="12:17">
      <c r="L70" s="35"/>
      <c r="N70" s="67"/>
      <c r="O70" s="68"/>
      <c r="P70" s="35"/>
      <c r="Q70" s="67"/>
    </row>
    <row r="71" spans="12:17">
      <c r="L71" s="35"/>
      <c r="N71" s="67"/>
      <c r="O71" s="68"/>
      <c r="P71" s="35"/>
      <c r="Q71" s="67"/>
    </row>
    <row r="72" spans="12:17">
      <c r="L72" s="35"/>
      <c r="N72" s="67"/>
      <c r="O72" s="68"/>
      <c r="P72" s="35"/>
      <c r="Q72" s="67"/>
    </row>
    <row r="73" spans="12:17">
      <c r="L73" s="35"/>
      <c r="N73" s="67"/>
      <c r="O73" s="68"/>
      <c r="P73" s="35"/>
      <c r="Q73" s="67"/>
    </row>
    <row r="74" spans="12:17">
      <c r="L74" s="35"/>
      <c r="N74" s="67"/>
      <c r="O74" s="68"/>
      <c r="P74" s="35"/>
      <c r="Q74" s="67"/>
    </row>
    <row r="75" spans="12:17">
      <c r="L75" s="35"/>
      <c r="N75" s="67"/>
      <c r="O75" s="68"/>
      <c r="P75" s="35"/>
      <c r="Q75" s="67"/>
    </row>
    <row r="76" spans="12:17">
      <c r="L76" s="35"/>
      <c r="N76" s="67"/>
      <c r="O76" s="68"/>
      <c r="P76" s="35"/>
      <c r="Q76" s="67"/>
    </row>
    <row r="77" spans="12:17">
      <c r="L77" s="35"/>
      <c r="N77" s="67"/>
      <c r="O77" s="68"/>
      <c r="P77" s="35"/>
      <c r="Q77" s="67"/>
    </row>
    <row r="78" spans="12:17">
      <c r="L78" s="35"/>
      <c r="N78" s="67"/>
      <c r="O78" s="68"/>
      <c r="P78" s="35"/>
      <c r="Q78" s="67"/>
    </row>
    <row r="79" spans="12:17">
      <c r="L79" s="35"/>
      <c r="N79" s="67"/>
      <c r="O79" s="68"/>
      <c r="P79" s="35"/>
      <c r="Q79" s="67"/>
    </row>
    <row r="80" spans="12:17">
      <c r="L80" s="35"/>
      <c r="N80" s="67"/>
      <c r="O80" s="68"/>
      <c r="P80" s="35"/>
      <c r="Q80" s="67"/>
    </row>
  </sheetData>
  <mergeCells count="15">
    <mergeCell ref="R8:S8"/>
    <mergeCell ref="F8:G8"/>
    <mergeCell ref="I8:J8"/>
    <mergeCell ref="L8:M8"/>
    <mergeCell ref="O8:P8"/>
    <mergeCell ref="B1:T1"/>
    <mergeCell ref="B2:T2"/>
    <mergeCell ref="Q5:S7"/>
    <mergeCell ref="H6:I6"/>
    <mergeCell ref="K6:L6"/>
    <mergeCell ref="E7:F7"/>
    <mergeCell ref="H7:I7"/>
    <mergeCell ref="K7:L7"/>
    <mergeCell ref="N7:P7"/>
    <mergeCell ref="B3:T3"/>
  </mergeCells>
  <phoneticPr fontId="0" type="noConversion"/>
  <pageMargins left="0.75" right="0.75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P134</vt:lpstr>
      <vt:lpstr>Sheet1</vt:lpstr>
      <vt:lpstr>'P134'!Print_Area</vt:lpstr>
      <vt:lpstr>Sheet1!Print_Area</vt:lpstr>
    </vt:vector>
  </TitlesOfParts>
  <Company>ITCS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msp0518</dc:creator>
  <cp:lastModifiedBy>leel</cp:lastModifiedBy>
  <cp:lastPrinted>2010-01-25T20:58:18Z</cp:lastPrinted>
  <dcterms:created xsi:type="dcterms:W3CDTF">2004-10-04T14:42:05Z</dcterms:created>
  <dcterms:modified xsi:type="dcterms:W3CDTF">2010-01-26T16:19:55Z</dcterms:modified>
</cp:coreProperties>
</file>